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https://krohnegroup-my.sharepoint.com/personal/frronjac_krohne_com/Documents/Deplacement Workfolders/ENV/conflict mineral/2023-06/"/>
    </mc:Choice>
  </mc:AlternateContent>
  <xr:revisionPtr revIDLastSave="60" documentId="8_{CAA35308-6912-4C90-A994-4E9A6C32B610}" xr6:coauthVersionLast="47" xr6:coauthVersionMax="47" xr10:uidLastSave="{B664E57C-D136-4F90-8A58-FFAF901A5D9F}"/>
  <workbookProtection workbookAlgorithmName="SHA-512" workbookHashValue="OSlKls1kHD2N0ljiJeLEoXUKLdMDGjAxqypY7kDMXeSpqBVr09nCAbUI3m3RmdHYbIctsE9Uar1WNsTv6VKpUw==" workbookSaltValue="V749vAyjK4+uhqWohz+NtA==" workbookSpinCount="100000" lockStructure="1"/>
  <bookViews>
    <workbookView xWindow="2037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F69" i="6"/>
  <c r="D4" i="5"/>
  <c r="E4"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8" i="5"/>
  <c r="I2494" i="5"/>
  <c r="H2490" i="5"/>
  <c r="F2489" i="5"/>
  <c r="S2487" i="5"/>
  <c r="S2483" i="5"/>
  <c r="S2479" i="5"/>
  <c r="S2477" i="5"/>
  <c r="J2476" i="5"/>
  <c r="S2476" i="5"/>
  <c r="S2475" i="5"/>
  <c r="I2470" i="5"/>
  <c r="S2470" i="5"/>
  <c r="R2469" i="5"/>
  <c r="J2468" i="5"/>
  <c r="S2468" i="5"/>
  <c r="R2467" i="5"/>
  <c r="S2464" i="5"/>
  <c r="S2462" i="5"/>
  <c r="R2461" i="5"/>
  <c r="S2460" i="5"/>
  <c r="S2456" i="5"/>
  <c r="S2454" i="5"/>
  <c r="X2452" i="5"/>
  <c r="S2452" i="5"/>
  <c r="S2449" i="5"/>
  <c r="F2445" i="5"/>
  <c r="S2444" i="5"/>
  <c r="I2442" i="5"/>
  <c r="S2440" i="5"/>
  <c r="R2437" i="5"/>
  <c r="I2433" i="5"/>
  <c r="F2431" i="5"/>
  <c r="S2431" i="5"/>
  <c r="H2428" i="5"/>
  <c r="S2428" i="5"/>
  <c r="S2426" i="5"/>
  <c r="S2424" i="5"/>
  <c r="S2422" i="5"/>
  <c r="F2420" i="5"/>
  <c r="S2420" i="5"/>
  <c r="S2416" i="5"/>
  <c r="S2415" i="5"/>
  <c r="S2414" i="5"/>
  <c r="S2412" i="5"/>
  <c r="S2411" i="5"/>
  <c r="S2410" i="5"/>
  <c r="S2408" i="5"/>
  <c r="S2404" i="5"/>
  <c r="S2400" i="5"/>
  <c r="S2399" i="5"/>
  <c r="S2396" i="5"/>
  <c r="S2392" i="5"/>
  <c r="S2391" i="5"/>
  <c r="R2390" i="5"/>
  <c r="X2388" i="5"/>
  <c r="S2388" i="5"/>
  <c r="S2386" i="5"/>
  <c r="R2385" i="5"/>
  <c r="S2384" i="5"/>
  <c r="F2383" i="5"/>
  <c r="S2380" i="5"/>
  <c r="R2377" i="5"/>
  <c r="F2375" i="5"/>
  <c r="S2375" i="5"/>
  <c r="S2373" i="5"/>
  <c r="S2372" i="5"/>
  <c r="S2371" i="5"/>
  <c r="S2368" i="5"/>
  <c r="F2367" i="5"/>
  <c r="S2365" i="5"/>
  <c r="S2364" i="5"/>
  <c r="S2363" i="5"/>
  <c r="F2361" i="5"/>
  <c r="R2360" i="5"/>
  <c r="S2360" i="5"/>
  <c r="F2359" i="5"/>
  <c r="S2358" i="5"/>
  <c r="S2357" i="5"/>
  <c r="S2356" i="5"/>
  <c r="S2355" i="5"/>
  <c r="S2351" i="5"/>
  <c r="X2350" i="5"/>
  <c r="S2350" i="5"/>
  <c r="S2349" i="5"/>
  <c r="S2348" i="5"/>
  <c r="S2346" i="5"/>
  <c r="S2342" i="5"/>
  <c r="H2341" i="5"/>
  <c r="H2340" i="5"/>
  <c r="S2338" i="5"/>
  <c r="S2336" i="5"/>
  <c r="X2333" i="5"/>
  <c r="H2332" i="5"/>
  <c r="S2332" i="5"/>
  <c r="S2331" i="5"/>
  <c r="S2330" i="5"/>
  <c r="S2327" i="5"/>
  <c r="S2326" i="5"/>
  <c r="S2323" i="5"/>
  <c r="S2322" i="5"/>
  <c r="S2318" i="5"/>
  <c r="F2316" i="5"/>
  <c r="S2312" i="5"/>
  <c r="J2309" i="5"/>
  <c r="S2309" i="5"/>
  <c r="J2301" i="5"/>
  <c r="S2301" i="5"/>
  <c r="J2298" i="5"/>
  <c r="S2297" i="5"/>
  <c r="S2296" i="5"/>
  <c r="H2294" i="5"/>
  <c r="H2292" i="5"/>
  <c r="S2292" i="5"/>
  <c r="F2290" i="5"/>
  <c r="S2288" i="5"/>
  <c r="H2286" i="5"/>
  <c r="F2283" i="5"/>
  <c r="S2283" i="5"/>
  <c r="J2281" i="5"/>
  <c r="S2280" i="5"/>
  <c r="X2277" i="5"/>
  <c r="H2275" i="5"/>
  <c r="S2273" i="5"/>
  <c r="I2272" i="5"/>
  <c r="S2272" i="5"/>
  <c r="S2269" i="5"/>
  <c r="F2262" i="5"/>
  <c r="S2262" i="5"/>
  <c r="S2261" i="5"/>
  <c r="S2259" i="5"/>
  <c r="S2258" i="5"/>
  <c r="S2257" i="5"/>
  <c r="I2256" i="5"/>
  <c r="S2255" i="5"/>
  <c r="S2253" i="5"/>
  <c r="S2251" i="5"/>
  <c r="R2250" i="5"/>
  <c r="H2247" i="5"/>
  <c r="S2246" i="5"/>
  <c r="R2244" i="5"/>
  <c r="S2243" i="5"/>
  <c r="S2242" i="5"/>
  <c r="S2241" i="5"/>
  <c r="R2238" i="5"/>
  <c r="S2238" i="5"/>
  <c r="H2235" i="5"/>
  <c r="S2235" i="5"/>
  <c r="F2234" i="5"/>
  <c r="S2234" i="5"/>
  <c r="S2230" i="5"/>
  <c r="S2226" i="5"/>
  <c r="S2219" i="5"/>
  <c r="R2218" i="5"/>
  <c r="S2218" i="5"/>
  <c r="S2216" i="5"/>
  <c r="S2214" i="5"/>
  <c r="I2213" i="5"/>
  <c r="X2212" i="5"/>
  <c r="S2210" i="5"/>
  <c r="S2208" i="5"/>
  <c r="S2206" i="5"/>
  <c r="X2204" i="5"/>
  <c r="S2202" i="5"/>
  <c r="S2200" i="5"/>
  <c r="F2198" i="5"/>
  <c r="S2198" i="5"/>
  <c r="X2196"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F2123" i="5"/>
  <c r="S2122" i="5"/>
  <c r="I2121" i="5"/>
  <c r="J2117" i="5"/>
  <c r="J2113" i="5"/>
  <c r="S2107" i="5"/>
  <c r="I2104" i="5"/>
  <c r="S2102" i="5"/>
  <c r="I2100" i="5"/>
  <c r="I2096" i="5"/>
  <c r="I2092" i="5"/>
  <c r="S2090" i="5"/>
  <c r="I2088" i="5"/>
  <c r="S2086" i="5"/>
  <c r="J2084" i="5"/>
  <c r="F2082" i="5"/>
  <c r="S2075" i="5"/>
  <c r="X2070" i="5"/>
  <c r="S2070" i="5"/>
  <c r="X2067" i="5"/>
  <c r="S2065" i="5"/>
  <c r="S2062" i="5"/>
  <c r="F2060" i="5"/>
  <c r="F2059" i="5"/>
  <c r="S2059" i="5"/>
  <c r="S2055" i="5"/>
  <c r="S2054" i="5"/>
  <c r="F2051" i="5"/>
  <c r="X2048" i="5"/>
  <c r="S2046" i="5"/>
  <c r="F2040" i="5"/>
  <c r="S2038" i="5"/>
  <c r="S2029" i="5"/>
  <c r="I2019" i="5"/>
  <c r="F2016" i="5"/>
  <c r="I2015" i="5"/>
  <c r="F2014" i="5"/>
  <c r="S2014" i="5"/>
  <c r="J2012" i="5"/>
  <c r="R2008" i="5"/>
  <c r="R2004" i="5"/>
  <c r="F2000" i="5"/>
  <c r="J1996" i="5"/>
  <c r="I1995" i="5"/>
  <c r="F1994" i="5"/>
  <c r="S1989" i="5"/>
  <c r="J1988" i="5"/>
  <c r="I1987" i="5"/>
  <c r="F1986" i="5"/>
  <c r="H1984" i="5"/>
  <c r="S1981" i="5"/>
  <c r="R1980" i="5"/>
  <c r="S1977" i="5"/>
  <c r="S1974" i="5"/>
  <c r="S1969" i="5"/>
  <c r="H1967" i="5"/>
  <c r="S1962" i="5"/>
  <c r="J1960" i="5"/>
  <c r="S1958" i="5"/>
  <c r="S1957" i="5"/>
  <c r="R1956" i="5"/>
  <c r="S1949" i="5"/>
  <c r="I1948" i="5"/>
  <c r="S1934" i="5"/>
  <c r="J1928" i="5"/>
  <c r="H1920" i="5"/>
  <c r="I1919" i="5"/>
  <c r="I1916" i="5"/>
  <c r="S1916" i="5"/>
  <c r="S1912" i="5"/>
  <c r="R1908" i="5"/>
  <c r="S1908" i="5"/>
  <c r="S1904" i="5"/>
  <c r="J1901" i="5"/>
  <c r="I1900" i="5"/>
  <c r="S1900" i="5"/>
  <c r="I1898" i="5"/>
  <c r="S1896" i="5"/>
  <c r="S1893" i="5"/>
  <c r="S1892" i="5"/>
  <c r="I1890" i="5"/>
  <c r="H1888" i="5"/>
  <c r="S1888" i="5"/>
  <c r="S1886" i="5"/>
  <c r="J1885" i="5"/>
  <c r="S1884" i="5"/>
  <c r="I1882" i="5"/>
  <c r="S1880" i="5"/>
  <c r="S1878" i="5"/>
  <c r="R1877" i="5"/>
  <c r="S1876" i="5"/>
  <c r="I1874" i="5"/>
  <c r="I1872" i="5"/>
  <c r="S1872" i="5"/>
  <c r="F1858" i="5"/>
  <c r="S1854" i="5"/>
  <c r="S1850" i="5"/>
  <c r="S1836" i="5"/>
  <c r="S1828" i="5"/>
  <c r="S1821" i="5"/>
  <c r="R1819" i="5"/>
  <c r="R1811" i="5"/>
  <c r="F1810"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X1704" i="5"/>
  <c r="S1699" i="5"/>
  <c r="F1687" i="5"/>
  <c r="I1684" i="5"/>
  <c r="X1680" i="5"/>
  <c r="S1679" i="5"/>
  <c r="S1670" i="5"/>
  <c r="S1667" i="5"/>
  <c r="S1659" i="5"/>
  <c r="H1656" i="5"/>
  <c r="F1651" i="5"/>
  <c r="S1643" i="5"/>
  <c r="S1619" i="5"/>
  <c r="I1616" i="5"/>
  <c r="I1612" i="5"/>
  <c r="S1611" i="5"/>
  <c r="I1608" i="5"/>
  <c r="I1600" i="5"/>
  <c r="I1596" i="5"/>
  <c r="I1592" i="5"/>
  <c r="I1584" i="5"/>
  <c r="I1580" i="5"/>
  <c r="I1576" i="5"/>
  <c r="I1568" i="5"/>
  <c r="I1564" i="5"/>
  <c r="I1560" i="5"/>
  <c r="I1556" i="5"/>
  <c r="S1555" i="5"/>
  <c r="I1552" i="5"/>
  <c r="R1546" i="5"/>
  <c r="S1545" i="5"/>
  <c r="S1541" i="5"/>
  <c r="H1538" i="5"/>
  <c r="S1537" i="5"/>
  <c r="S1535" i="5"/>
  <c r="H1534" i="5"/>
  <c r="H1533" i="5"/>
  <c r="S1533" i="5"/>
  <c r="S1531" i="5"/>
  <c r="I1530" i="5"/>
  <c r="F1524" i="5"/>
  <c r="S1523" i="5"/>
  <c r="F1520"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X1461"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7"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X1184" i="5"/>
  <c r="F1182" i="5"/>
  <c r="J1181" i="5"/>
  <c r="R1179" i="5"/>
  <c r="I1177" i="5"/>
  <c r="S1177" i="5"/>
  <c r="S1174" i="5"/>
  <c r="J1173" i="5"/>
  <c r="R1171" i="5"/>
  <c r="J1168" i="5"/>
  <c r="S1166" i="5"/>
  <c r="X1163"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X671" i="5"/>
  <c r="X663" i="5"/>
  <c r="X65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X432" i="5"/>
  <c r="R428" i="5"/>
  <c r="R427" i="5"/>
  <c r="R420" i="5"/>
  <c r="R419" i="5"/>
  <c r="F415" i="5"/>
  <c r="R412" i="5"/>
  <c r="R411" i="5"/>
  <c r="F408" i="5"/>
  <c r="F407" i="5"/>
  <c r="R403" i="5"/>
  <c r="F400" i="5"/>
  <c r="F399" i="5"/>
  <c r="R395" i="5"/>
  <c r="I394" i="5"/>
  <c r="I382" i="5"/>
  <c r="X372" i="5"/>
  <c r="R364" i="5"/>
  <c r="H363" i="5"/>
  <c r="I359" i="5"/>
  <c r="I358" i="5"/>
  <c r="I339" i="5"/>
  <c r="J333" i="5"/>
  <c r="R331" i="5"/>
  <c r="R327" i="5"/>
  <c r="R324" i="5"/>
  <c r="F320" i="5"/>
  <c r="R317" i="5"/>
  <c r="F312" i="5"/>
  <c r="R308" i="5"/>
  <c r="F297" i="5"/>
  <c r="F286" i="5"/>
  <c r="R278" i="5"/>
  <c r="X266" i="5"/>
  <c r="X264" i="5"/>
  <c r="R258" i="5"/>
  <c r="X252" i="5"/>
  <c r="R250" i="5"/>
  <c r="R248" i="5"/>
  <c r="R228" i="5"/>
  <c r="H226" i="5"/>
  <c r="H217" i="5"/>
  <c r="F216" i="5"/>
  <c r="R214" i="5"/>
  <c r="H213" i="5"/>
  <c r="H209" i="5"/>
  <c r="X208" i="5"/>
  <c r="X205" i="5"/>
  <c r="R200" i="5"/>
  <c r="I197" i="5"/>
  <c r="X185" i="5"/>
  <c r="J182" i="5"/>
  <c r="I181" i="5"/>
  <c r="R180" i="5"/>
  <c r="H174" i="5"/>
  <c r="I169" i="5"/>
  <c r="I166" i="5"/>
  <c r="I165" i="5"/>
  <c r="J162" i="5"/>
  <c r="H161" i="5"/>
  <c r="I157" i="5"/>
  <c r="I153" i="5"/>
  <c r="R152" i="5"/>
  <c r="I149" i="5"/>
  <c r="R148" i="5"/>
  <c r="X145" i="5"/>
  <c r="F140" i="5"/>
  <c r="I137" i="5"/>
  <c r="R136" i="5"/>
  <c r="I133" i="5"/>
  <c r="R132" i="5"/>
  <c r="I129" i="5"/>
  <c r="I125" i="5"/>
  <c r="X118" i="5"/>
  <c r="I117" i="5"/>
  <c r="R116" i="5"/>
  <c r="I105" i="5"/>
  <c r="X101" i="5"/>
  <c r="R93" i="5"/>
  <c r="R91" i="5"/>
  <c r="X89" i="5"/>
  <c r="R87" i="5"/>
  <c r="H85" i="5"/>
  <c r="R83" i="5"/>
  <c r="H81" i="5"/>
  <c r="R80" i="5"/>
  <c r="R79" i="5"/>
  <c r="R77" i="5"/>
  <c r="R76" i="5"/>
  <c r="R74" i="5"/>
  <c r="R72" i="5"/>
  <c r="X70" i="5"/>
  <c r="H67" i="5"/>
  <c r="R66" i="5"/>
  <c r="R65" i="5"/>
  <c r="R63" i="5"/>
  <c r="R62" i="5"/>
  <c r="R61" i="5"/>
  <c r="R59" i="5"/>
  <c r="R57" i="5"/>
  <c r="H56" i="5"/>
  <c r="X55" i="5"/>
  <c r="R53" i="5"/>
  <c r="H52" i="5"/>
  <c r="H51" i="5"/>
  <c r="R50" i="5"/>
  <c r="R49" i="5"/>
  <c r="R47" i="5"/>
  <c r="R46" i="5"/>
  <c r="R45" i="5"/>
  <c r="R43" i="5"/>
  <c r="R42" i="5"/>
  <c r="R41" i="5"/>
  <c r="X39" i="5"/>
  <c r="R37" i="5"/>
  <c r="H36" i="5"/>
  <c r="H35" i="5"/>
  <c r="R34" i="5"/>
  <c r="R32" i="5"/>
  <c r="R31" i="5"/>
  <c r="I29" i="5"/>
  <c r="H28" i="5"/>
  <c r="I25" i="5"/>
  <c r="R23" i="5"/>
  <c r="H22" i="5"/>
  <c r="I21" i="5"/>
  <c r="R19" i="5"/>
  <c r="AB17" i="5"/>
  <c r="I17"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2010" i="5"/>
  <c r="AB1619" i="5"/>
  <c r="S1765" i="5"/>
  <c r="S1472" i="5"/>
  <c r="AB2460" i="5"/>
  <c r="AB715" i="5"/>
  <c r="AB836" i="5"/>
  <c r="AB1752" i="5"/>
  <c r="AB853" i="5"/>
  <c r="AB547" i="5"/>
  <c r="AB1686" i="5"/>
  <c r="AB1726" i="5"/>
  <c r="AB2083" i="5"/>
  <c r="AB405" i="5"/>
  <c r="R475" i="5"/>
  <c r="AB574" i="5"/>
  <c r="AB669" i="5"/>
  <c r="AB1288" i="5"/>
  <c r="AB1458" i="5"/>
  <c r="S2033" i="5"/>
  <c r="S848" i="5"/>
  <c r="X1474"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AB2475" i="5"/>
  <c r="H2494" i="5"/>
  <c r="AB159" i="5"/>
  <c r="X400"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I55"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0" i="6"/>
  <c r="F21" i="6"/>
  <c r="J230" i="5"/>
  <c r="F230" i="5"/>
  <c r="X1748" i="5"/>
  <c r="H1748" i="5"/>
  <c r="H71" i="5"/>
  <c r="X71" i="5"/>
  <c r="I759" i="5"/>
  <c r="I2153" i="5"/>
  <c r="R67" i="5"/>
  <c r="I101" i="5"/>
  <c r="AB359" i="5"/>
  <c r="R483" i="5"/>
  <c r="H1173" i="5"/>
  <c r="J1213" i="5"/>
  <c r="J1245" i="5"/>
  <c r="AB1307" i="5"/>
  <c r="F2008" i="5"/>
  <c r="X2056" i="5"/>
  <c r="AB2060" i="5"/>
  <c r="AB2147" i="5"/>
  <c r="H2469" i="5"/>
  <c r="X166" i="5"/>
  <c r="AB191" i="5"/>
  <c r="I297" i="5"/>
  <c r="AB462" i="5"/>
  <c r="AB515" i="5"/>
  <c r="AB622" i="5"/>
  <c r="R726" i="5"/>
  <c r="H838" i="5"/>
  <c r="H1203" i="5"/>
  <c r="F1243" i="5"/>
  <c r="AB1748" i="5"/>
  <c r="H2008" i="5"/>
  <c r="F2428" i="5"/>
  <c r="H808" i="5"/>
  <c r="H39" i="5"/>
  <c r="AB250" i="5"/>
  <c r="AB1160" i="5"/>
  <c r="AB1244" i="5"/>
  <c r="AB1268" i="5"/>
  <c r="AB1275" i="5"/>
  <c r="AB1312" i="5"/>
  <c r="AB1327" i="5"/>
  <c r="F1382" i="5"/>
  <c r="H1414" i="5"/>
  <c r="R1483" i="5"/>
  <c r="I1588" i="5"/>
  <c r="AB1910" i="5"/>
  <c r="F2067" i="5"/>
  <c r="AB2120" i="5"/>
  <c r="AB2268" i="5"/>
  <c r="H1245" i="5"/>
  <c r="H1438" i="5"/>
  <c r="X2337" i="5"/>
  <c r="I39"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X2445" i="5"/>
  <c r="F212" i="5"/>
  <c r="I797" i="5"/>
  <c r="F797" i="5"/>
  <c r="I935" i="5"/>
  <c r="H935" i="5"/>
  <c r="H90" i="5"/>
  <c r="F90" i="5"/>
  <c r="I90" i="5"/>
  <c r="R775" i="5"/>
  <c r="I775" i="5"/>
  <c r="X775" i="5"/>
  <c r="H60" i="5"/>
  <c r="I60" i="5"/>
  <c r="I388" i="5"/>
  <c r="J388" i="5"/>
  <c r="F388" i="5"/>
  <c r="R625" i="5"/>
  <c r="X607" i="5"/>
  <c r="R607" i="5"/>
  <c r="F607" i="5"/>
  <c r="H1160" i="5"/>
  <c r="F1160" i="5"/>
  <c r="X1160" i="5"/>
  <c r="F534" i="5"/>
  <c r="I534" i="5"/>
  <c r="J777" i="5"/>
  <c r="X777" i="5"/>
  <c r="R371" i="5"/>
  <c r="F371" i="5"/>
  <c r="R296" i="5"/>
  <c r="F296" i="5"/>
  <c r="F589" i="5"/>
  <c r="S1300" i="5"/>
  <c r="AB1738" i="5"/>
  <c r="S1738" i="5"/>
  <c r="AB1797" i="5"/>
  <c r="F1904" i="5"/>
  <c r="R1904" i="5"/>
  <c r="H1904" i="5"/>
  <c r="R2453" i="5"/>
  <c r="I2453" i="5"/>
  <c r="AB29" i="5"/>
  <c r="I51"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1" i="5"/>
  <c r="S608" i="5"/>
  <c r="S745" i="5"/>
  <c r="S789" i="5"/>
  <c r="S833" i="5"/>
  <c r="S842" i="5"/>
  <c r="S910" i="5"/>
  <c r="S993" i="5"/>
  <c r="S1007" i="5"/>
  <c r="S1106" i="5"/>
  <c r="S1156" i="5"/>
  <c r="J1268" i="5"/>
  <c r="I1268" i="5"/>
  <c r="S1305" i="5"/>
  <c r="S1862" i="5"/>
  <c r="I2020" i="5"/>
  <c r="H2020" i="5"/>
  <c r="S2264" i="5"/>
  <c r="X2384" i="5"/>
  <c r="AB23" i="5"/>
  <c r="H55" i="5"/>
  <c r="R71"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X1339" i="5"/>
  <c r="H1339" i="5"/>
  <c r="S2163" i="5"/>
  <c r="S2478" i="5"/>
  <c r="I35" i="5"/>
  <c r="I70" i="5"/>
  <c r="X165" i="5"/>
  <c r="AB213" i="5"/>
  <c r="AB230" i="5"/>
  <c r="J297" i="5"/>
  <c r="AB363" i="5"/>
  <c r="AB395" i="5"/>
  <c r="X408" i="5"/>
  <c r="AB437" i="5"/>
  <c r="X486" i="5"/>
  <c r="AB504" i="5"/>
  <c r="J523" i="5"/>
  <c r="AB531" i="5"/>
  <c r="AB551" i="5"/>
  <c r="AB586" i="5"/>
  <c r="S666" i="5"/>
  <c r="AB705" i="5"/>
  <c r="AB840" i="5"/>
  <c r="S891" i="5"/>
  <c r="AB909" i="5"/>
  <c r="AB954" i="5"/>
  <c r="S967" i="5"/>
  <c r="AB1144" i="5"/>
  <c r="AB1172" i="5"/>
  <c r="S1279" i="5"/>
  <c r="S1639" i="5"/>
  <c r="S1788" i="5"/>
  <c r="AB1788" i="5"/>
  <c r="X2068" i="5"/>
  <c r="R2068" i="5"/>
  <c r="H2068" i="5"/>
  <c r="F2068" i="5"/>
  <c r="H2075" i="5"/>
  <c r="F2075" i="5"/>
  <c r="J2284" i="5"/>
  <c r="S2429" i="5"/>
  <c r="I2244" i="5"/>
  <c r="H2244" i="5"/>
  <c r="F2244" i="5"/>
  <c r="R35"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X1676" i="5"/>
  <c r="AB1676" i="5"/>
  <c r="S1710" i="5"/>
  <c r="R1893" i="5"/>
  <c r="J1893" i="5"/>
  <c r="F1982" i="5"/>
  <c r="I2000" i="5"/>
  <c r="R2000" i="5"/>
  <c r="S2124" i="5"/>
  <c r="R2145" i="5"/>
  <c r="H2145" i="5"/>
  <c r="X56" i="5"/>
  <c r="X230" i="5"/>
  <c r="R260" i="5"/>
  <c r="X286" i="5"/>
  <c r="F551" i="5"/>
  <c r="AB621" i="5"/>
  <c r="AB654" i="5"/>
  <c r="AB664" i="5"/>
  <c r="S677" i="5"/>
  <c r="S828" i="5"/>
  <c r="S939" i="5"/>
  <c r="AB955" i="5"/>
  <c r="AB1093" i="5"/>
  <c r="S1099" i="5"/>
  <c r="S1105" i="5"/>
  <c r="J1135" i="5"/>
  <c r="I1240" i="5"/>
  <c r="AB1522" i="5"/>
  <c r="S1837" i="5"/>
  <c r="R1915" i="5"/>
  <c r="I1915" i="5"/>
  <c r="I2216" i="5"/>
  <c r="J2216" i="5"/>
  <c r="R2479" i="5"/>
  <c r="H2479"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X1236"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H2445" i="5"/>
  <c r="R2476" i="5"/>
  <c r="AB1256" i="5"/>
  <c r="AB1299" i="5"/>
  <c r="S1321" i="5"/>
  <c r="S1335" i="5"/>
  <c r="S1396" i="5"/>
  <c r="AB1416" i="5"/>
  <c r="I1422" i="5"/>
  <c r="J1443" i="5"/>
  <c r="X1462" i="5"/>
  <c r="AB1569" i="5"/>
  <c r="S1587" i="5"/>
  <c r="AB1695" i="5"/>
  <c r="AB1742" i="5"/>
  <c r="S1866" i="5"/>
  <c r="AB1898" i="5"/>
  <c r="I1996" i="5"/>
  <c r="S2001" i="5"/>
  <c r="H2004" i="5"/>
  <c r="H2019" i="5"/>
  <c r="AB2088" i="5"/>
  <c r="S2285" i="5"/>
  <c r="S2430" i="5"/>
  <c r="I2445" i="5"/>
  <c r="S1269" i="5"/>
  <c r="S1286" i="5"/>
  <c r="S1289" i="5"/>
  <c r="S1296" i="5"/>
  <c r="S1299" i="5"/>
  <c r="AB1335" i="5"/>
  <c r="S1627" i="5"/>
  <c r="X1660" i="5"/>
  <c r="S1695" i="5"/>
  <c r="S1711" i="5"/>
  <c r="S1789" i="5"/>
  <c r="S1838" i="5"/>
  <c r="AB1936" i="5"/>
  <c r="H1979" i="5"/>
  <c r="R1996" i="5"/>
  <c r="AB2002" i="5"/>
  <c r="X2012" i="5"/>
  <c r="AB2026" i="5"/>
  <c r="AB2055" i="5"/>
  <c r="J2141" i="5"/>
  <c r="R2185" i="5"/>
  <c r="J2197" i="5"/>
  <c r="AB2217" i="5"/>
  <c r="S2227" i="5"/>
  <c r="R2445" i="5"/>
  <c r="S2455" i="5"/>
  <c r="I2461" i="5"/>
  <c r="H1213" i="5"/>
  <c r="R1225" i="5"/>
  <c r="H1237" i="5"/>
  <c r="S1275" i="5"/>
  <c r="S1301" i="5"/>
  <c r="AB1333" i="5"/>
  <c r="AB1341" i="5"/>
  <c r="AB1387" i="5"/>
  <c r="I1414" i="5"/>
  <c r="I1450" i="5"/>
  <c r="X1546"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H24" i="5"/>
  <c r="F24" i="5"/>
  <c r="X24" i="5"/>
  <c r="R92" i="5"/>
  <c r="X92" i="5"/>
  <c r="H75" i="5"/>
  <c r="F75" i="5"/>
  <c r="X75" i="5"/>
  <c r="I75" i="5"/>
  <c r="H44" i="5"/>
  <c r="X44" i="5"/>
  <c r="F44" i="5"/>
  <c r="H122" i="5"/>
  <c r="R122" i="5"/>
  <c r="J122" i="5"/>
  <c r="I122" i="5"/>
  <c r="X122" i="5"/>
  <c r="AB890" i="5"/>
  <c r="S890" i="5"/>
  <c r="AB1858" i="5"/>
  <c r="S1858" i="5"/>
  <c r="R51" i="5"/>
  <c r="R70" i="5"/>
  <c r="I85" i="5"/>
  <c r="H118" i="5"/>
  <c r="J118" i="5"/>
  <c r="I118" i="5"/>
  <c r="R184" i="5"/>
  <c r="AB205" i="5"/>
  <c r="R220" i="5"/>
  <c r="F220" i="5"/>
  <c r="X220" i="5"/>
  <c r="F304" i="5"/>
  <c r="F352" i="5"/>
  <c r="R458" i="5"/>
  <c r="F581" i="5"/>
  <c r="I709" i="5"/>
  <c r="J709" i="5"/>
  <c r="S733" i="5"/>
  <c r="R89" i="5"/>
  <c r="H89" i="5"/>
  <c r="AB165" i="5"/>
  <c r="X447" i="5"/>
  <c r="H447" i="5"/>
  <c r="F447" i="5"/>
  <c r="S1492" i="5"/>
  <c r="X25" i="5"/>
  <c r="I56" i="5"/>
  <c r="X60" i="5"/>
  <c r="I121" i="5"/>
  <c r="H121" i="5"/>
  <c r="H142" i="5"/>
  <c r="I142" i="5"/>
  <c r="F142" i="5"/>
  <c r="R232" i="5"/>
  <c r="F232" i="5"/>
  <c r="X232" i="5"/>
  <c r="J257" i="5"/>
  <c r="AB257" i="5"/>
  <c r="AB293" i="5"/>
  <c r="F446" i="5"/>
  <c r="R448" i="5"/>
  <c r="J448" i="5"/>
  <c r="H448" i="5"/>
  <c r="F448" i="5"/>
  <c r="H102" i="5"/>
  <c r="I102" i="5"/>
  <c r="X102" i="5"/>
  <c r="R120" i="5"/>
  <c r="AB1442" i="5"/>
  <c r="S1442" i="5"/>
  <c r="F40" i="5"/>
  <c r="R21" i="5"/>
  <c r="F60" i="5"/>
  <c r="I67" i="5"/>
  <c r="H82" i="5"/>
  <c r="R85" i="5"/>
  <c r="AB109" i="5"/>
  <c r="R118" i="5"/>
  <c r="H162" i="5"/>
  <c r="R162" i="5"/>
  <c r="H182" i="5"/>
  <c r="X182" i="5"/>
  <c r="R182" i="5"/>
  <c r="I182" i="5"/>
  <c r="I270" i="5"/>
  <c r="F270" i="5"/>
  <c r="I356" i="5"/>
  <c r="J356" i="5"/>
  <c r="H356" i="5"/>
  <c r="F356" i="5"/>
  <c r="I474" i="5"/>
  <c r="H474" i="5"/>
  <c r="X474" i="5"/>
  <c r="F569" i="5"/>
  <c r="S636" i="5"/>
  <c r="R56" i="5"/>
  <c r="H106" i="5"/>
  <c r="R106" i="5"/>
  <c r="H166" i="5"/>
  <c r="R166" i="5"/>
  <c r="J166" i="5"/>
  <c r="I189" i="5"/>
  <c r="X463" i="5"/>
  <c r="F463" i="5"/>
  <c r="R557" i="5"/>
  <c r="I1843" i="5"/>
  <c r="H1843" i="5"/>
  <c r="H110" i="5"/>
  <c r="AB161" i="5"/>
  <c r="I193" i="5"/>
  <c r="H193" i="5"/>
  <c r="R196" i="5"/>
  <c r="R240" i="5"/>
  <c r="I456" i="5"/>
  <c r="F456" i="5"/>
  <c r="J547" i="5"/>
  <c r="H547" i="5"/>
  <c r="AB173" i="5"/>
  <c r="R294" i="5"/>
  <c r="J294" i="5"/>
  <c r="X387" i="5"/>
  <c r="I387" i="5"/>
  <c r="H387" i="5"/>
  <c r="AB105" i="5"/>
  <c r="R29" i="5"/>
  <c r="H68" i="5"/>
  <c r="H70" i="5"/>
  <c r="I81" i="5"/>
  <c r="F98" i="5"/>
  <c r="R102" i="5"/>
  <c r="AB145" i="5"/>
  <c r="AB181" i="5"/>
  <c r="F367" i="5"/>
  <c r="I367" i="5"/>
  <c r="H367" i="5"/>
  <c r="F387" i="5"/>
  <c r="R396" i="5"/>
  <c r="J396" i="5"/>
  <c r="F450" i="5"/>
  <c r="I502" i="5"/>
  <c r="F502" i="5"/>
  <c r="AB225" i="5"/>
  <c r="AB246" i="5"/>
  <c r="AB262" i="5"/>
  <c r="I371" i="5"/>
  <c r="AB448" i="5"/>
  <c r="AB449" i="5"/>
  <c r="AB467" i="5"/>
  <c r="X522" i="5"/>
  <c r="I522" i="5"/>
  <c r="I538" i="5"/>
  <c r="X538" i="5"/>
  <c r="AB555" i="5"/>
  <c r="R579" i="5"/>
  <c r="F579" i="5"/>
  <c r="AB590" i="5"/>
  <c r="I669" i="5"/>
  <c r="R669" i="5"/>
  <c r="F669" i="5"/>
  <c r="S717" i="5"/>
  <c r="S827" i="5"/>
  <c r="AB870" i="5"/>
  <c r="X870" i="5"/>
  <c r="AB902" i="5"/>
  <c r="S902" i="5"/>
  <c r="S914" i="5"/>
  <c r="AB937" i="5"/>
  <c r="J937" i="5"/>
  <c r="H969" i="5"/>
  <c r="AB969" i="5"/>
  <c r="AB985" i="5"/>
  <c r="S985" i="5"/>
  <c r="S1123" i="5"/>
  <c r="R1205" i="5"/>
  <c r="J1205" i="5"/>
  <c r="I1205" i="5"/>
  <c r="H1205" i="5"/>
  <c r="R266" i="5"/>
  <c r="X599" i="5"/>
  <c r="R599" i="5"/>
  <c r="R639" i="5"/>
  <c r="I717" i="5"/>
  <c r="J717" i="5"/>
  <c r="F783" i="5"/>
  <c r="X783" i="5"/>
  <c r="R846" i="5"/>
  <c r="AB846" i="5"/>
  <c r="S911" i="5"/>
  <c r="S974" i="5"/>
  <c r="X977"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X170" i="5"/>
  <c r="I250" i="5"/>
  <c r="X611" i="5"/>
  <c r="R611" i="5"/>
  <c r="S634" i="5"/>
  <c r="S644" i="5"/>
  <c r="R680" i="5"/>
  <c r="H680" i="5"/>
  <c r="S728" i="5"/>
  <c r="F763" i="5"/>
  <c r="X763" i="5"/>
  <c r="F781" i="5"/>
  <c r="X781" i="5"/>
  <c r="AB831" i="5"/>
  <c r="X831" i="5"/>
  <c r="S906" i="5"/>
  <c r="S922" i="5"/>
  <c r="S933" i="5"/>
  <c r="S971" i="5"/>
  <c r="AB1009" i="5"/>
  <c r="S1009" i="5"/>
  <c r="H1070" i="5"/>
  <c r="F1070" i="5"/>
  <c r="F1078" i="5"/>
  <c r="H1078" i="5"/>
  <c r="H169" i="5"/>
  <c r="AB202" i="5"/>
  <c r="AB210" i="5"/>
  <c r="J258" i="5"/>
  <c r="AB277" i="5"/>
  <c r="AB351" i="5"/>
  <c r="AB446" i="5"/>
  <c r="F475" i="5"/>
  <c r="X647" i="5"/>
  <c r="S706" i="5"/>
  <c r="S751" i="5"/>
  <c r="I781" i="5"/>
  <c r="S818" i="5"/>
  <c r="H835" i="5"/>
  <c r="F835" i="5"/>
  <c r="S854" i="5"/>
  <c r="AB864" i="5"/>
  <c r="F864" i="5"/>
  <c r="AB943" i="5"/>
  <c r="S943" i="5"/>
  <c r="X1006" i="5"/>
  <c r="F1006" i="5"/>
  <c r="AB562" i="5"/>
  <c r="X651" i="5"/>
  <c r="R651" i="5"/>
  <c r="S685" i="5"/>
  <c r="R791" i="5"/>
  <c r="I791" i="5"/>
  <c r="F791" i="5"/>
  <c r="X791" i="5"/>
  <c r="AB117" i="5"/>
  <c r="AB169" i="5"/>
  <c r="AB214" i="5"/>
  <c r="AB234" i="5"/>
  <c r="AB273" i="5"/>
  <c r="AB311" i="5"/>
  <c r="H388" i="5"/>
  <c r="AB391" i="5"/>
  <c r="AB399" i="5"/>
  <c r="AB409" i="5"/>
  <c r="AB417" i="5"/>
  <c r="AB453" i="5"/>
  <c r="AB463" i="5"/>
  <c r="J475" i="5"/>
  <c r="F477" i="5"/>
  <c r="F498" i="5"/>
  <c r="J641" i="5"/>
  <c r="R641" i="5"/>
  <c r="AB675" i="5"/>
  <c r="R675" i="5"/>
  <c r="J696" i="5"/>
  <c r="R696" i="5"/>
  <c r="I779" i="5"/>
  <c r="X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X1026" i="5"/>
  <c r="F1026" i="5"/>
  <c r="S1087" i="5"/>
  <c r="AB1102" i="5"/>
  <c r="S1107" i="5"/>
  <c r="F1164" i="5"/>
  <c r="I1164" i="5"/>
  <c r="AB1320" i="5"/>
  <c r="S1363" i="5"/>
  <c r="AB1700" i="5"/>
  <c r="X1712"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X695" i="5"/>
  <c r="S697" i="5"/>
  <c r="H702" i="5"/>
  <c r="X715" i="5"/>
  <c r="J725" i="5"/>
  <c r="I727" i="5"/>
  <c r="AB736" i="5"/>
  <c r="S749" i="5"/>
  <c r="S769" i="5"/>
  <c r="X802" i="5"/>
  <c r="X808" i="5"/>
  <c r="S830" i="5"/>
  <c r="S836" i="5"/>
  <c r="S857" i="5"/>
  <c r="S859" i="5"/>
  <c r="S868" i="5"/>
  <c r="F884" i="5"/>
  <c r="AB893" i="5"/>
  <c r="S926" i="5"/>
  <c r="S931" i="5"/>
  <c r="AB941" i="5"/>
  <c r="S983" i="5"/>
  <c r="S1069" i="5"/>
  <c r="S1079" i="5"/>
  <c r="S1091" i="5"/>
  <c r="H1097" i="5"/>
  <c r="X1097" i="5"/>
  <c r="H1131" i="5"/>
  <c r="X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X1077" i="5"/>
  <c r="F1077" i="5"/>
  <c r="S1094" i="5"/>
  <c r="AB1098" i="5"/>
  <c r="H1106" i="5"/>
  <c r="AB1113" i="5"/>
  <c r="AB1152" i="5"/>
  <c r="S1152" i="5"/>
  <c r="AB1228" i="5"/>
  <c r="X1228" i="5"/>
  <c r="AB1315" i="5"/>
  <c r="H1315" i="5"/>
  <c r="AB1347" i="5"/>
  <c r="R1347" i="5"/>
  <c r="J1364" i="5"/>
  <c r="R1364" i="5"/>
  <c r="H1364" i="5"/>
  <c r="AB1380" i="5"/>
  <c r="R1380" i="5"/>
  <c r="R1501" i="5"/>
  <c r="F1501" i="5"/>
  <c r="AB830" i="5"/>
  <c r="S884" i="5"/>
  <c r="AB981" i="5"/>
  <c r="AB1029" i="5"/>
  <c r="AB1101" i="5"/>
  <c r="H1122" i="5"/>
  <c r="F1122" i="5"/>
  <c r="S1136" i="5"/>
  <c r="H1152" i="5"/>
  <c r="X1152" i="5"/>
  <c r="AB604" i="5"/>
  <c r="AB617" i="5"/>
  <c r="S642" i="5"/>
  <c r="AB657" i="5"/>
  <c r="AB666" i="5"/>
  <c r="S698" i="5"/>
  <c r="AB703" i="5"/>
  <c r="F707" i="5"/>
  <c r="S716" i="5"/>
  <c r="AB727" i="5"/>
  <c r="S729" i="5"/>
  <c r="S732" i="5"/>
  <c r="AB739" i="5"/>
  <c r="AB777" i="5"/>
  <c r="X804" i="5"/>
  <c r="AB828" i="5"/>
  <c r="AB876" i="5"/>
  <c r="AB885" i="5"/>
  <c r="AB894" i="5"/>
  <c r="S899" i="5"/>
  <c r="F935" i="5"/>
  <c r="AB939" i="5"/>
  <c r="X986" i="5"/>
  <c r="AB1033" i="5"/>
  <c r="S1086" i="5"/>
  <c r="X1089"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X1492" i="5"/>
  <c r="J1534" i="5"/>
  <c r="I1534" i="5"/>
  <c r="AB1549" i="5"/>
  <c r="S1623" i="5"/>
  <c r="X1656" i="5"/>
  <c r="F1656" i="5"/>
  <c r="I1884" i="5"/>
  <c r="J1884" i="5"/>
  <c r="S1173" i="5"/>
  <c r="S1383" i="5"/>
  <c r="S1814" i="5"/>
  <c r="F1963" i="5"/>
  <c r="S1014" i="5"/>
  <c r="S1027" i="5"/>
  <c r="S1049" i="5"/>
  <c r="S1058" i="5"/>
  <c r="S1066" i="5"/>
  <c r="S1071" i="5"/>
  <c r="AB1085" i="5"/>
  <c r="S1126" i="5"/>
  <c r="AB1140" i="5"/>
  <c r="R1143" i="5"/>
  <c r="X1156" i="5"/>
  <c r="I1161" i="5"/>
  <c r="AB1202"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X1912" i="5"/>
  <c r="AB1918" i="5"/>
  <c r="S1918" i="5"/>
  <c r="S2021" i="5"/>
  <c r="AB1045" i="5"/>
  <c r="AB1126" i="5"/>
  <c r="AB1189" i="5"/>
  <c r="S1204" i="5"/>
  <c r="X1240" i="5"/>
  <c r="S1247" i="5"/>
  <c r="S1264" i="5"/>
  <c r="S1267" i="5"/>
  <c r="AB1276" i="5"/>
  <c r="AB1295" i="5"/>
  <c r="J1308" i="5"/>
  <c r="S1327" i="5"/>
  <c r="AB1343" i="5"/>
  <c r="S1365" i="5"/>
  <c r="I1401" i="5"/>
  <c r="H1401" i="5"/>
  <c r="R1445" i="5"/>
  <c r="X1445" i="5"/>
  <c r="H1466" i="5"/>
  <c r="AB1485" i="5"/>
  <c r="R1487" i="5"/>
  <c r="S1490" i="5"/>
  <c r="S1502" i="5"/>
  <c r="AB1506" i="5"/>
  <c r="J1518" i="5"/>
  <c r="S1526" i="5"/>
  <c r="S1559" i="5"/>
  <c r="AB1573" i="5"/>
  <c r="S1638" i="5"/>
  <c r="AB1711" i="5"/>
  <c r="F1711" i="5"/>
  <c r="R1747" i="5"/>
  <c r="H1747" i="5"/>
  <c r="J1747" i="5"/>
  <c r="R1869" i="5"/>
  <c r="H1869" i="5"/>
  <c r="H1932" i="5"/>
  <c r="I1932" i="5"/>
  <c r="I1935" i="5"/>
  <c r="AB1935" i="5"/>
  <c r="AB2007" i="5"/>
  <c r="S2305" i="5"/>
  <c r="AB2376" i="5"/>
  <c r="H2376" i="5"/>
  <c r="AB1062" i="5"/>
  <c r="AB1097" i="5"/>
  <c r="AB1117" i="5"/>
  <c r="AB1220" i="5"/>
  <c r="F1240" i="5"/>
  <c r="AB1248" i="5"/>
  <c r="F1300" i="5"/>
  <c r="H1303" i="5"/>
  <c r="AB1328" i="5"/>
  <c r="F1339" i="5"/>
  <c r="AB1368" i="5"/>
  <c r="S1446" i="5"/>
  <c r="R1449" i="5"/>
  <c r="I1506" i="5"/>
  <c r="X1506" i="5"/>
  <c r="AB1534" i="5"/>
  <c r="S1551" i="5"/>
  <c r="AB1556" i="5"/>
  <c r="S1603" i="5"/>
  <c r="AB1628" i="5"/>
  <c r="AB1635" i="5"/>
  <c r="AB1675" i="5"/>
  <c r="X1675" i="5"/>
  <c r="S1777" i="5"/>
  <c r="AB1846" i="5"/>
  <c r="R1952" i="5"/>
  <c r="X1952" i="5"/>
  <c r="I1952" i="5"/>
  <c r="J1952" i="5"/>
  <c r="AB1955" i="5"/>
  <c r="I2032" i="5"/>
  <c r="R2032" i="5"/>
  <c r="H2032" i="5"/>
  <c r="F2032" i="5"/>
  <c r="X2032" i="5"/>
  <c r="J2032" i="5"/>
  <c r="S2201" i="5"/>
  <c r="AB2231" i="5"/>
  <c r="S2231" i="5"/>
  <c r="AB1204" i="5"/>
  <c r="S1272" i="5"/>
  <c r="J1519" i="5"/>
  <c r="R1519" i="5"/>
  <c r="X1632" i="5"/>
  <c r="F1632" i="5"/>
  <c r="S1655" i="5"/>
  <c r="X1672"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X1232" i="5"/>
  <c r="H1240" i="5"/>
  <c r="I1241" i="5"/>
  <c r="S1245" i="5"/>
  <c r="S1248" i="5"/>
  <c r="S1276" i="5"/>
  <c r="AB1296" i="5"/>
  <c r="I1300" i="5"/>
  <c r="AB1304" i="5"/>
  <c r="S1328" i="5"/>
  <c r="S1339" i="5"/>
  <c r="AB1344" i="5"/>
  <c r="AB1377" i="5"/>
  <c r="AB1388" i="5"/>
  <c r="AB1392" i="5"/>
  <c r="AB1449" i="5"/>
  <c r="H1465" i="5"/>
  <c r="F1465" i="5"/>
  <c r="AB1486" i="5"/>
  <c r="X1494" i="5"/>
  <c r="S1506" i="5"/>
  <c r="J1514" i="5"/>
  <c r="AB1517" i="5"/>
  <c r="AB1600" i="5"/>
  <c r="H1632" i="5"/>
  <c r="S1662" i="5"/>
  <c r="I1672" i="5"/>
  <c r="S1760" i="5"/>
  <c r="S1833" i="5"/>
  <c r="I2035" i="5"/>
  <c r="F2035" i="5"/>
  <c r="AB1609" i="5"/>
  <c r="AB1613" i="5"/>
  <c r="AB1680" i="5"/>
  <c r="S1714" i="5"/>
  <c r="AB1716" i="5"/>
  <c r="AB1732" i="5"/>
  <c r="AB1740" i="5"/>
  <c r="S1754" i="5"/>
  <c r="J1757" i="5"/>
  <c r="AB1762" i="5"/>
  <c r="S1769" i="5"/>
  <c r="AB1786" i="5"/>
  <c r="S1818" i="5"/>
  <c r="S1834" i="5"/>
  <c r="S1845" i="5"/>
  <c r="S1883" i="5"/>
  <c r="H1893" i="5"/>
  <c r="S1902" i="5"/>
  <c r="S1922" i="5"/>
  <c r="J1984" i="5"/>
  <c r="I1984" i="5"/>
  <c r="F1987" i="5"/>
  <c r="I2004" i="5"/>
  <c r="J2004" i="5"/>
  <c r="F2004" i="5"/>
  <c r="X2004" i="5"/>
  <c r="F2048" i="5"/>
  <c r="X2060" i="5"/>
  <c r="R2060" i="5"/>
  <c r="J2060" i="5"/>
  <c r="H2060" i="5"/>
  <c r="F2179" i="5"/>
  <c r="F2252" i="5"/>
  <c r="X2345" i="5"/>
  <c r="J2345" i="5"/>
  <c r="F2345" i="5"/>
  <c r="AB1655" i="5"/>
  <c r="X1691" i="5"/>
  <c r="AB1741" i="5"/>
  <c r="AB1814" i="5"/>
  <c r="I2016" i="5"/>
  <c r="R2016" i="5"/>
  <c r="S2247" i="5"/>
  <c r="AB2247" i="5"/>
  <c r="S2337" i="5"/>
  <c r="S2374" i="5"/>
  <c r="AB2374" i="5"/>
  <c r="AB2396" i="5"/>
  <c r="AB1546" i="5"/>
  <c r="AB1548" i="5"/>
  <c r="AB1597" i="5"/>
  <c r="AB1631" i="5"/>
  <c r="AB1632" i="5"/>
  <c r="AB1672" i="5"/>
  <c r="AB1866" i="5"/>
  <c r="S1869" i="5"/>
  <c r="X1872" i="5"/>
  <c r="AB1875" i="5"/>
  <c r="S1898" i="5"/>
  <c r="X1908" i="5"/>
  <c r="AB1931" i="5"/>
  <c r="X1948" i="5"/>
  <c r="S2005" i="5"/>
  <c r="AB2043" i="5"/>
  <c r="X2180" i="5"/>
  <c r="F2180" i="5"/>
  <c r="I2180" i="5"/>
  <c r="H2180" i="5"/>
  <c r="S2347" i="5"/>
  <c r="R2448" i="5"/>
  <c r="X2448" i="5"/>
  <c r="AB1518" i="5"/>
  <c r="AB1585" i="5"/>
  <c r="AB1615" i="5"/>
  <c r="AB1620" i="5"/>
  <c r="F1655" i="5"/>
  <c r="S1666" i="5"/>
  <c r="I1668" i="5"/>
  <c r="AB1678" i="5"/>
  <c r="F1680" i="5"/>
  <c r="S1690" i="5"/>
  <c r="S1706" i="5"/>
  <c r="AB1756" i="5"/>
  <c r="AB1784" i="5"/>
  <c r="S1817" i="5"/>
  <c r="H1819" i="5"/>
  <c r="AB1855" i="5"/>
  <c r="AB1870" i="5"/>
  <c r="S1875" i="5"/>
  <c r="S1882" i="5"/>
  <c r="S1906" i="5"/>
  <c r="S1926" i="5"/>
  <c r="AB1929" i="5"/>
  <c r="AB1932" i="5"/>
  <c r="I1967"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F2319" i="5"/>
  <c r="R2319" i="5"/>
  <c r="X2319" i="5"/>
  <c r="R2335" i="5"/>
  <c r="F2335" i="5"/>
  <c r="R2368" i="5"/>
  <c r="J2368" i="5"/>
  <c r="I2368" i="5"/>
  <c r="X2368" i="5"/>
  <c r="AB1826" i="5"/>
  <c r="S1829" i="5"/>
  <c r="AB1859" i="5"/>
  <c r="R1885" i="5"/>
  <c r="S2013" i="5"/>
  <c r="S2026" i="5"/>
  <c r="S2030" i="5"/>
  <c r="I2240" i="5"/>
  <c r="R2240" i="5"/>
  <c r="J2240" i="5"/>
  <c r="H2240" i="5"/>
  <c r="F2240" i="5"/>
  <c r="X2240" i="5"/>
  <c r="I2268" i="5"/>
  <c r="H2268" i="5"/>
  <c r="F2351" i="5"/>
  <c r="R2351" i="5"/>
  <c r="X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X2431" i="5"/>
  <c r="AB2434" i="5"/>
  <c r="S2074" i="5"/>
  <c r="S2095" i="5"/>
  <c r="S2167" i="5"/>
  <c r="I2189" i="5"/>
  <c r="S2215" i="5"/>
  <c r="S2217" i="5"/>
  <c r="S2245" i="5"/>
  <c r="I2277" i="5"/>
  <c r="S2303" i="5"/>
  <c r="S2316" i="5"/>
  <c r="S2329" i="5"/>
  <c r="S2387" i="5"/>
  <c r="S2402" i="5"/>
  <c r="S2407" i="5"/>
  <c r="S2427" i="5"/>
  <c r="J2452" i="5"/>
  <c r="S2459" i="5"/>
  <c r="AB1942" i="5"/>
  <c r="AB1954" i="5"/>
  <c r="AB1963" i="5"/>
  <c r="AB1971" i="5"/>
  <c r="X1996" i="5"/>
  <c r="H2000" i="5"/>
  <c r="AB2010" i="5"/>
  <c r="AB2039" i="5"/>
  <c r="AB2052" i="5"/>
  <c r="AB2063" i="5"/>
  <c r="S2071" i="5"/>
  <c r="AB2087" i="5"/>
  <c r="S2098" i="5"/>
  <c r="AB2144" i="5"/>
  <c r="J2189" i="5"/>
  <c r="AB2205" i="5"/>
  <c r="J2256" i="5"/>
  <c r="J2277" i="5"/>
  <c r="AB2284" i="5"/>
  <c r="AB2285" i="5"/>
  <c r="F2332"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H2377" i="5"/>
  <c r="I2385" i="5"/>
  <c r="I2400" i="5"/>
  <c r="AB2435" i="5"/>
  <c r="S2461" i="5"/>
  <c r="AB2471" i="5"/>
  <c r="R58" i="5"/>
  <c r="I58" i="5"/>
  <c r="X58" i="5"/>
  <c r="R69" i="5"/>
  <c r="X69" i="5"/>
  <c r="I69" i="5"/>
  <c r="F104" i="5"/>
  <c r="R104" i="5"/>
  <c r="R128" i="5"/>
  <c r="F128" i="5"/>
  <c r="F164" i="5"/>
  <c r="R164" i="5"/>
  <c r="X164" i="5"/>
  <c r="H190" i="5"/>
  <c r="F190" i="5"/>
  <c r="X190" i="5"/>
  <c r="R190" i="5"/>
  <c r="I190" i="5"/>
  <c r="J190" i="5"/>
  <c r="H64" i="5"/>
  <c r="R64" i="5"/>
  <c r="X64" i="5"/>
  <c r="I64" i="5"/>
  <c r="F64" i="5"/>
  <c r="H18" i="5"/>
  <c r="R18" i="5"/>
  <c r="X18" i="5"/>
  <c r="H33" i="5"/>
  <c r="X33" i="5"/>
  <c r="R33" i="5"/>
  <c r="I33" i="5"/>
  <c r="F33" i="5"/>
  <c r="H134" i="5"/>
  <c r="R134" i="5"/>
  <c r="J134" i="5"/>
  <c r="I134" i="5"/>
  <c r="X134" i="5"/>
  <c r="F134" i="5"/>
  <c r="X188" i="5"/>
  <c r="F188" i="5"/>
  <c r="H222" i="5"/>
  <c r="X222" i="5"/>
  <c r="R222" i="5"/>
  <c r="F222" i="5"/>
  <c r="J222" i="5"/>
  <c r="I222" i="5"/>
  <c r="R38" i="5"/>
  <c r="X38" i="5"/>
  <c r="I38" i="5"/>
  <c r="H138" i="5"/>
  <c r="R138" i="5"/>
  <c r="J138" i="5"/>
  <c r="F138" i="5"/>
  <c r="I138" i="5"/>
  <c r="X138" i="5"/>
  <c r="F172" i="5"/>
  <c r="X172" i="5"/>
  <c r="R172" i="5"/>
  <c r="H178" i="5"/>
  <c r="F178" i="5"/>
  <c r="X178" i="5"/>
  <c r="I178" i="5"/>
  <c r="R178" i="5"/>
  <c r="J178" i="5"/>
  <c r="R236" i="5"/>
  <c r="F236" i="5"/>
  <c r="H242" i="5"/>
  <c r="I242" i="5"/>
  <c r="X242" i="5"/>
  <c r="F242" i="5"/>
  <c r="R242" i="5"/>
  <c r="J242" i="5"/>
  <c r="H254" i="5"/>
  <c r="X254" i="5"/>
  <c r="R254" i="5"/>
  <c r="J254" i="5"/>
  <c r="I254" i="5"/>
  <c r="F254" i="5"/>
  <c r="F168" i="5"/>
  <c r="R168" i="5"/>
  <c r="R88" i="5"/>
  <c r="I88" i="5"/>
  <c r="X88" i="5"/>
  <c r="H94" i="5"/>
  <c r="R94" i="5"/>
  <c r="X94" i="5"/>
  <c r="I94" i="5"/>
  <c r="F94" i="5"/>
  <c r="H130" i="5"/>
  <c r="F130" i="5"/>
  <c r="R130" i="5"/>
  <c r="J130" i="5"/>
  <c r="I130" i="5"/>
  <c r="X130" i="5"/>
  <c r="H154" i="5"/>
  <c r="X154" i="5"/>
  <c r="R154" i="5"/>
  <c r="J154" i="5"/>
  <c r="I154" i="5"/>
  <c r="F154" i="5"/>
  <c r="I368" i="5"/>
  <c r="R368" i="5"/>
  <c r="J368" i="5"/>
  <c r="H368" i="5"/>
  <c r="F368" i="5"/>
  <c r="H26" i="5"/>
  <c r="X26" i="5"/>
  <c r="R26" i="5"/>
  <c r="H78" i="5"/>
  <c r="R78" i="5"/>
  <c r="I78" i="5"/>
  <c r="F78" i="5"/>
  <c r="X78" i="5"/>
  <c r="H48" i="5"/>
  <c r="R48" i="5"/>
  <c r="X48" i="5"/>
  <c r="I48" i="5"/>
  <c r="F48" i="5"/>
  <c r="R73" i="5"/>
  <c r="I73" i="5"/>
  <c r="X73" i="5"/>
  <c r="R84" i="5"/>
  <c r="X84" i="5"/>
  <c r="I84" i="5"/>
  <c r="X124" i="5"/>
  <c r="F124" i="5"/>
  <c r="H194" i="5"/>
  <c r="R194" i="5"/>
  <c r="J194" i="5"/>
  <c r="I194" i="5"/>
  <c r="F194" i="5"/>
  <c r="X194" i="5"/>
  <c r="H126" i="5"/>
  <c r="F126" i="5"/>
  <c r="X126" i="5"/>
  <c r="I126" i="5"/>
  <c r="R126" i="5"/>
  <c r="J126" i="5"/>
  <c r="H20" i="5"/>
  <c r="R54" i="5"/>
  <c r="X54" i="5"/>
  <c r="I54" i="5"/>
  <c r="F100" i="5"/>
  <c r="R100" i="5"/>
  <c r="X100" i="5"/>
  <c r="H114" i="5"/>
  <c r="F114" i="5"/>
  <c r="I114" i="5"/>
  <c r="X114" i="5"/>
  <c r="R114" i="5"/>
  <c r="J114" i="5"/>
  <c r="R192" i="5"/>
  <c r="F192" i="5"/>
  <c r="H218" i="5"/>
  <c r="R218" i="5"/>
  <c r="J218" i="5"/>
  <c r="F218" i="5"/>
  <c r="I218" i="5"/>
  <c r="X218" i="5"/>
  <c r="R224" i="5"/>
  <c r="F224" i="5"/>
  <c r="X224" i="5"/>
  <c r="R332" i="5"/>
  <c r="J332" i="5"/>
  <c r="H332" i="5"/>
  <c r="F332" i="5"/>
  <c r="X332" i="5"/>
  <c r="H30" i="5"/>
  <c r="X30" i="5"/>
  <c r="I30" i="5"/>
  <c r="F30" i="5"/>
  <c r="F108" i="5"/>
  <c r="X108" i="5"/>
  <c r="R108" i="5"/>
  <c r="H150" i="5"/>
  <c r="R150" i="5"/>
  <c r="J150" i="5"/>
  <c r="I150" i="5"/>
  <c r="X150" i="5"/>
  <c r="F150" i="5"/>
  <c r="H198" i="5"/>
  <c r="R198" i="5"/>
  <c r="J198" i="5"/>
  <c r="I198" i="5"/>
  <c r="X198" i="5"/>
  <c r="F198" i="5"/>
  <c r="R244" i="5"/>
  <c r="F244" i="5"/>
  <c r="R36" i="5"/>
  <c r="I50" i="5"/>
  <c r="R52" i="5"/>
  <c r="I66" i="5"/>
  <c r="I80" i="5"/>
  <c r="AB135" i="5"/>
  <c r="AB151" i="5"/>
  <c r="AB155" i="5"/>
  <c r="R174" i="5"/>
  <c r="AB199" i="5"/>
  <c r="AB206" i="5"/>
  <c r="R226" i="5"/>
  <c r="H262" i="5"/>
  <c r="R262" i="5"/>
  <c r="J262" i="5"/>
  <c r="F262" i="5"/>
  <c r="R284" i="5"/>
  <c r="F284" i="5"/>
  <c r="X284" i="5"/>
  <c r="H290" i="5"/>
  <c r="F290" i="5"/>
  <c r="X290" i="5"/>
  <c r="R290" i="5"/>
  <c r="J316" i="5"/>
  <c r="H316" i="5"/>
  <c r="F316" i="5"/>
  <c r="I342" i="5"/>
  <c r="F342" i="5"/>
  <c r="R355" i="5"/>
  <c r="F355" i="5"/>
  <c r="X399" i="5"/>
  <c r="R399" i="5"/>
  <c r="I399" i="5"/>
  <c r="I432" i="5"/>
  <c r="R432" i="5"/>
  <c r="J432" i="5"/>
  <c r="H432" i="5"/>
  <c r="X439" i="5"/>
  <c r="R439" i="5"/>
  <c r="I439" i="5"/>
  <c r="H439" i="5"/>
  <c r="X443" i="5"/>
  <c r="I443" i="5"/>
  <c r="H443" i="5"/>
  <c r="F443" i="5"/>
  <c r="AB450" i="5"/>
  <c r="I452" i="5"/>
  <c r="R452" i="5"/>
  <c r="J452" i="5"/>
  <c r="F452" i="5"/>
  <c r="X452" i="5"/>
  <c r="J487" i="5"/>
  <c r="H487" i="5"/>
  <c r="R487" i="5"/>
  <c r="X543" i="5"/>
  <c r="J543" i="5"/>
  <c r="H543" i="5"/>
  <c r="F543" i="5"/>
  <c r="R688" i="5"/>
  <c r="J688" i="5"/>
  <c r="H688" i="5"/>
  <c r="R694" i="5"/>
  <c r="H694" i="5"/>
  <c r="R699" i="5"/>
  <c r="H699" i="5"/>
  <c r="I24" i="5"/>
  <c r="I31" i="5"/>
  <c r="I44" i="5"/>
  <c r="H74" i="5"/>
  <c r="AB217" i="5"/>
  <c r="AB249" i="5"/>
  <c r="H250" i="5"/>
  <c r="J250" i="5"/>
  <c r="AB253" i="5"/>
  <c r="AB265" i="5"/>
  <c r="I290" i="5"/>
  <c r="J324" i="5"/>
  <c r="H324" i="5"/>
  <c r="F324" i="5"/>
  <c r="AB358" i="5"/>
  <c r="I364" i="5"/>
  <c r="J364" i="5"/>
  <c r="H364" i="5"/>
  <c r="F364" i="5"/>
  <c r="I384" i="5"/>
  <c r="R384" i="5"/>
  <c r="J384" i="5"/>
  <c r="H384" i="5"/>
  <c r="F384" i="5"/>
  <c r="X384" i="5"/>
  <c r="H399" i="5"/>
  <c r="I416" i="5"/>
  <c r="R416" i="5"/>
  <c r="J416" i="5"/>
  <c r="H416" i="5"/>
  <c r="X423" i="5"/>
  <c r="R423" i="5"/>
  <c r="I423" i="5"/>
  <c r="H423" i="5"/>
  <c r="X427" i="5"/>
  <c r="I427" i="5"/>
  <c r="H427" i="5"/>
  <c r="F427" i="5"/>
  <c r="F432" i="5"/>
  <c r="X615" i="5"/>
  <c r="R615" i="5"/>
  <c r="J615" i="5"/>
  <c r="F615" i="5"/>
  <c r="AB302" i="5"/>
  <c r="I336" i="5"/>
  <c r="R336" i="5"/>
  <c r="J336" i="5"/>
  <c r="H336" i="5"/>
  <c r="F336" i="5"/>
  <c r="I392" i="5"/>
  <c r="R392" i="5"/>
  <c r="J392" i="5"/>
  <c r="H392" i="5"/>
  <c r="F392" i="5"/>
  <c r="X392" i="5"/>
  <c r="R39" i="5"/>
  <c r="H43" i="5"/>
  <c r="H59" i="5"/>
  <c r="X42" i="5"/>
  <c r="X52" i="5"/>
  <c r="I59" i="5"/>
  <c r="I74" i="5"/>
  <c r="I89" i="5"/>
  <c r="AB113" i="5"/>
  <c r="AB125" i="5"/>
  <c r="H137" i="5"/>
  <c r="J142" i="5"/>
  <c r="H153" i="5"/>
  <c r="X174" i="5"/>
  <c r="AB177" i="5"/>
  <c r="AB189" i="5"/>
  <c r="H230" i="5"/>
  <c r="R230" i="5"/>
  <c r="X258" i="5"/>
  <c r="J290" i="5"/>
  <c r="H294" i="5"/>
  <c r="I294" i="5"/>
  <c r="F294" i="5"/>
  <c r="X294" i="5"/>
  <c r="AB310" i="5"/>
  <c r="R320" i="5"/>
  <c r="J320" i="5"/>
  <c r="H320" i="5"/>
  <c r="AB325" i="5"/>
  <c r="I343" i="5"/>
  <c r="R343" i="5"/>
  <c r="H343" i="5"/>
  <c r="F343" i="5"/>
  <c r="I348" i="5"/>
  <c r="R348" i="5"/>
  <c r="J348" i="5"/>
  <c r="H348" i="5"/>
  <c r="F348" i="5"/>
  <c r="R351" i="5"/>
  <c r="I351" i="5"/>
  <c r="I375" i="5"/>
  <c r="R375" i="5"/>
  <c r="F375" i="5"/>
  <c r="AB390" i="5"/>
  <c r="X395" i="5"/>
  <c r="H395" i="5"/>
  <c r="F395" i="5"/>
  <c r="I404" i="5"/>
  <c r="J404" i="5"/>
  <c r="H404" i="5"/>
  <c r="F404" i="5"/>
  <c r="X404" i="5"/>
  <c r="X416" i="5"/>
  <c r="F423" i="5"/>
  <c r="I440" i="5"/>
  <c r="R440" i="5"/>
  <c r="J440" i="5"/>
  <c r="H440" i="5"/>
  <c r="R511" i="5"/>
  <c r="H511" i="5"/>
  <c r="R527" i="5"/>
  <c r="H527" i="5"/>
  <c r="X655" i="5"/>
  <c r="R655" i="5"/>
  <c r="F655" i="5"/>
  <c r="AB862" i="5"/>
  <c r="J862" i="5"/>
  <c r="S998" i="5"/>
  <c r="AB998" i="5"/>
  <c r="H214" i="5"/>
  <c r="I214" i="5"/>
  <c r="X214" i="5"/>
  <c r="AB285" i="5"/>
  <c r="I344" i="5"/>
  <c r="J344" i="5"/>
  <c r="H344" i="5"/>
  <c r="F344" i="5"/>
  <c r="X344" i="5"/>
  <c r="I376" i="5"/>
  <c r="J376" i="5"/>
  <c r="H376" i="5"/>
  <c r="F376" i="5"/>
  <c r="X376" i="5"/>
  <c r="X403" i="5"/>
  <c r="I403" i="5"/>
  <c r="H403" i="5"/>
  <c r="F403" i="5"/>
  <c r="I420" i="5"/>
  <c r="J420" i="5"/>
  <c r="H420" i="5"/>
  <c r="F420" i="5"/>
  <c r="X420" i="5"/>
  <c r="R55" i="5"/>
  <c r="X22" i="5"/>
  <c r="AB25" i="5"/>
  <c r="X36" i="5"/>
  <c r="I43" i="5"/>
  <c r="AB21" i="5"/>
  <c r="F22" i="5"/>
  <c r="I23" i="5"/>
  <c r="R24" i="5"/>
  <c r="H32" i="5"/>
  <c r="F36" i="5"/>
  <c r="I42" i="5"/>
  <c r="R44" i="5"/>
  <c r="H47" i="5"/>
  <c r="F52" i="5"/>
  <c r="R60" i="5"/>
  <c r="H63" i="5"/>
  <c r="R75" i="5"/>
  <c r="R90" i="5"/>
  <c r="H93" i="5"/>
  <c r="AB103" i="5"/>
  <c r="X106" i="5"/>
  <c r="AB119" i="5"/>
  <c r="AB123" i="5"/>
  <c r="X132" i="5"/>
  <c r="AB141" i="5"/>
  <c r="R142" i="5"/>
  <c r="X161" i="5"/>
  <c r="X162" i="5"/>
  <c r="AB167" i="5"/>
  <c r="F174" i="5"/>
  <c r="AB183" i="5"/>
  <c r="AB187" i="5"/>
  <c r="AB201" i="5"/>
  <c r="AB209" i="5"/>
  <c r="AB221" i="5"/>
  <c r="X226" i="5"/>
  <c r="J256" i="5"/>
  <c r="F258" i="5"/>
  <c r="H266" i="5"/>
  <c r="J266" i="5"/>
  <c r="I266" i="5"/>
  <c r="R268" i="5"/>
  <c r="F268" i="5"/>
  <c r="X268" i="5"/>
  <c r="R280" i="5"/>
  <c r="F280" i="5"/>
  <c r="H286" i="5"/>
  <c r="R286" i="5"/>
  <c r="J286" i="5"/>
  <c r="I286" i="5"/>
  <c r="AB289" i="5"/>
  <c r="J299" i="5"/>
  <c r="I299" i="5"/>
  <c r="H299" i="5"/>
  <c r="AB332" i="5"/>
  <c r="H351" i="5"/>
  <c r="AB378" i="5"/>
  <c r="I395" i="5"/>
  <c r="I400" i="5"/>
  <c r="R400" i="5"/>
  <c r="J400" i="5"/>
  <c r="H400" i="5"/>
  <c r="R404" i="5"/>
  <c r="X407" i="5"/>
  <c r="R407" i="5"/>
  <c r="I407" i="5"/>
  <c r="H407" i="5"/>
  <c r="X411" i="5"/>
  <c r="I411" i="5"/>
  <c r="H411" i="5"/>
  <c r="F411" i="5"/>
  <c r="F416" i="5"/>
  <c r="I428" i="5"/>
  <c r="J428" i="5"/>
  <c r="H428" i="5"/>
  <c r="F428" i="5"/>
  <c r="X428" i="5"/>
  <c r="X440" i="5"/>
  <c r="I444" i="5"/>
  <c r="R444" i="5"/>
  <c r="J444" i="5"/>
  <c r="H444" i="5"/>
  <c r="F444" i="5"/>
  <c r="X444" i="5"/>
  <c r="AB466" i="5"/>
  <c r="AB472" i="5"/>
  <c r="AB524" i="5"/>
  <c r="R601" i="5"/>
  <c r="F601" i="5"/>
  <c r="J637" i="5"/>
  <c r="R637" i="5"/>
  <c r="F637" i="5"/>
  <c r="H839" i="5"/>
  <c r="J839" i="5"/>
  <c r="AB261" i="5"/>
  <c r="I93" i="5"/>
  <c r="F106" i="5"/>
  <c r="AB129" i="5"/>
  <c r="F132" i="5"/>
  <c r="F136" i="5"/>
  <c r="AB137" i="5"/>
  <c r="X140" i="5"/>
  <c r="X156" i="5"/>
  <c r="F162" i="5"/>
  <c r="AB193" i="5"/>
  <c r="F200" i="5"/>
  <c r="F208" i="5"/>
  <c r="F214" i="5"/>
  <c r="F226" i="5"/>
  <c r="F248" i="5"/>
  <c r="X250" i="5"/>
  <c r="X262" i="5"/>
  <c r="H278" i="5"/>
  <c r="J278" i="5"/>
  <c r="I278" i="5"/>
  <c r="F278" i="5"/>
  <c r="X278" i="5"/>
  <c r="AB301" i="5"/>
  <c r="AB318" i="5"/>
  <c r="I340" i="5"/>
  <c r="R340" i="5"/>
  <c r="J340" i="5"/>
  <c r="H340" i="5"/>
  <c r="AB344" i="5"/>
  <c r="AB376" i="5"/>
  <c r="I380" i="5"/>
  <c r="R380" i="5"/>
  <c r="J380" i="5"/>
  <c r="H380" i="5"/>
  <c r="F380" i="5"/>
  <c r="X380" i="5"/>
  <c r="I424" i="5"/>
  <c r="R424" i="5"/>
  <c r="J424" i="5"/>
  <c r="H424" i="5"/>
  <c r="X431" i="5"/>
  <c r="R431" i="5"/>
  <c r="I431" i="5"/>
  <c r="H431" i="5"/>
  <c r="X435" i="5"/>
  <c r="I435" i="5"/>
  <c r="H435" i="5"/>
  <c r="F435" i="5"/>
  <c r="R451" i="5"/>
  <c r="I451" i="5"/>
  <c r="H451" i="5"/>
  <c r="R755" i="5"/>
  <c r="I755" i="5"/>
  <c r="F755" i="5"/>
  <c r="X755" i="5"/>
  <c r="R312" i="5"/>
  <c r="J312" i="5"/>
  <c r="H312" i="5"/>
  <c r="I32" i="5"/>
  <c r="X46" i="5"/>
  <c r="I47" i="5"/>
  <c r="X62" i="5"/>
  <c r="I63" i="5"/>
  <c r="X77" i="5"/>
  <c r="I22" i="5"/>
  <c r="I36" i="5"/>
  <c r="I46" i="5"/>
  <c r="I52" i="5"/>
  <c r="F56" i="5"/>
  <c r="I62" i="5"/>
  <c r="F71" i="5"/>
  <c r="I77" i="5"/>
  <c r="I92" i="5"/>
  <c r="F96" i="5"/>
  <c r="F102" i="5"/>
  <c r="X105" i="5"/>
  <c r="F118" i="5"/>
  <c r="F122" i="5"/>
  <c r="AB133" i="5"/>
  <c r="AB149" i="5"/>
  <c r="AB153" i="5"/>
  <c r="F156" i="5"/>
  <c r="F160" i="5"/>
  <c r="F166" i="5"/>
  <c r="I174" i="5"/>
  <c r="F182" i="5"/>
  <c r="AB197" i="5"/>
  <c r="AB218" i="5"/>
  <c r="I226" i="5"/>
  <c r="AB233" i="5"/>
  <c r="X240" i="5"/>
  <c r="AB241" i="5"/>
  <c r="F250" i="5"/>
  <c r="R252" i="5"/>
  <c r="F252" i="5"/>
  <c r="AB254" i="5"/>
  <c r="AB269" i="5"/>
  <c r="H270" i="5"/>
  <c r="X270" i="5"/>
  <c r="R270" i="5"/>
  <c r="J270" i="5"/>
  <c r="J308" i="5"/>
  <c r="H308" i="5"/>
  <c r="F308" i="5"/>
  <c r="R328" i="5"/>
  <c r="J328" i="5"/>
  <c r="H328" i="5"/>
  <c r="I352" i="5"/>
  <c r="R352" i="5"/>
  <c r="J352" i="5"/>
  <c r="H352" i="5"/>
  <c r="R359" i="5"/>
  <c r="R363" i="5"/>
  <c r="F363" i="5"/>
  <c r="X391" i="5"/>
  <c r="R391" i="5"/>
  <c r="I391" i="5"/>
  <c r="H391" i="5"/>
  <c r="F391" i="5"/>
  <c r="I412" i="5"/>
  <c r="J412" i="5"/>
  <c r="H412" i="5"/>
  <c r="F412" i="5"/>
  <c r="X412" i="5"/>
  <c r="X424" i="5"/>
  <c r="F431" i="5"/>
  <c r="F451" i="5"/>
  <c r="X506" i="5"/>
  <c r="H506" i="5"/>
  <c r="H518" i="5"/>
  <c r="X518" i="5"/>
  <c r="F518" i="5"/>
  <c r="R561" i="5"/>
  <c r="F561" i="5"/>
  <c r="J633" i="5"/>
  <c r="R633" i="5"/>
  <c r="F633" i="5"/>
  <c r="I721" i="5"/>
  <c r="F721" i="5"/>
  <c r="X721" i="5"/>
  <c r="I737" i="5"/>
  <c r="F737" i="5"/>
  <c r="X737" i="5"/>
  <c r="AB317" i="5"/>
  <c r="AB31" i="5"/>
  <c r="X50" i="5"/>
  <c r="X66" i="5"/>
  <c r="X80" i="5"/>
  <c r="X90" i="5"/>
  <c r="R96" i="5"/>
  <c r="H105" i="5"/>
  <c r="I106" i="5"/>
  <c r="R140" i="5"/>
  <c r="X142"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X396" i="5"/>
  <c r="I408" i="5"/>
  <c r="R408" i="5"/>
  <c r="J408" i="5"/>
  <c r="H408" i="5"/>
  <c r="X415" i="5"/>
  <c r="R415" i="5"/>
  <c r="I415" i="5"/>
  <c r="H415" i="5"/>
  <c r="X419" i="5"/>
  <c r="I419" i="5"/>
  <c r="H419" i="5"/>
  <c r="F419" i="5"/>
  <c r="F424" i="5"/>
  <c r="I436" i="5"/>
  <c r="J436" i="5"/>
  <c r="H436" i="5"/>
  <c r="F436" i="5"/>
  <c r="X436" i="5"/>
  <c r="R443" i="5"/>
  <c r="AB540" i="5"/>
  <c r="J503" i="5"/>
  <c r="J535" i="5"/>
  <c r="R539" i="5"/>
  <c r="J539" i="5"/>
  <c r="H539" i="5"/>
  <c r="X559" i="5"/>
  <c r="F559" i="5"/>
  <c r="R559" i="5"/>
  <c r="AB606" i="5"/>
  <c r="AB618" i="5"/>
  <c r="S618" i="5"/>
  <c r="S650" i="5"/>
  <c r="I661" i="5"/>
  <c r="R661" i="5"/>
  <c r="J661" i="5"/>
  <c r="F661" i="5"/>
  <c r="X661" i="5"/>
  <c r="S699" i="5"/>
  <c r="AB699" i="5"/>
  <c r="I729" i="5"/>
  <c r="J729" i="5"/>
  <c r="F729" i="5"/>
  <c r="X729" i="5"/>
  <c r="AB747" i="5"/>
  <c r="R747" i="5"/>
  <c r="AB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X456" i="5"/>
  <c r="I467" i="5"/>
  <c r="AB484" i="5"/>
  <c r="AB496" i="5"/>
  <c r="AB500" i="5"/>
  <c r="AB508" i="5"/>
  <c r="AB516" i="5"/>
  <c r="AB532" i="5"/>
  <c r="H538" i="5"/>
  <c r="X542" i="5"/>
  <c r="R551" i="5"/>
  <c r="J551" i="5"/>
  <c r="H558" i="5"/>
  <c r="F558" i="5"/>
  <c r="X558" i="5"/>
  <c r="AB566" i="5"/>
  <c r="R621" i="5"/>
  <c r="F621" i="5"/>
  <c r="I653" i="5"/>
  <c r="R653" i="5"/>
  <c r="J653" i="5"/>
  <c r="F653" i="5"/>
  <c r="AB656" i="5"/>
  <c r="R678" i="5"/>
  <c r="H678" i="5"/>
  <c r="S719" i="5"/>
  <c r="AB719" i="5"/>
  <c r="H765" i="5"/>
  <c r="X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X502" i="5"/>
  <c r="H534" i="5"/>
  <c r="X534" i="5"/>
  <c r="H542" i="5"/>
  <c r="I546" i="5"/>
  <c r="H546" i="5"/>
  <c r="F546" i="5"/>
  <c r="X546" i="5"/>
  <c r="X547" i="5"/>
  <c r="F547" i="5"/>
  <c r="R547" i="5"/>
  <c r="X555" i="5"/>
  <c r="R555" i="5"/>
  <c r="J555" i="5"/>
  <c r="H555" i="5"/>
  <c r="AB558" i="5"/>
  <c r="R577" i="5"/>
  <c r="F577" i="5"/>
  <c r="X623" i="5"/>
  <c r="R623" i="5"/>
  <c r="J623" i="5"/>
  <c r="F623" i="5"/>
  <c r="AB626" i="5"/>
  <c r="I689" i="5"/>
  <c r="J689" i="5"/>
  <c r="F689" i="5"/>
  <c r="X689" i="5"/>
  <c r="J719" i="5"/>
  <c r="I719" i="5"/>
  <c r="F826" i="5"/>
  <c r="R826" i="5"/>
  <c r="H826" i="5"/>
  <c r="I448" i="5"/>
  <c r="X448" i="5"/>
  <c r="H507" i="5"/>
  <c r="R507" i="5"/>
  <c r="F507" i="5"/>
  <c r="R593" i="5"/>
  <c r="F593" i="5"/>
  <c r="R613" i="5"/>
  <c r="R686" i="5"/>
  <c r="H686" i="5"/>
  <c r="H809" i="5"/>
  <c r="X823" i="5"/>
  <c r="J823" i="5"/>
  <c r="H823" i="5"/>
  <c r="F823" i="5"/>
  <c r="S879" i="5"/>
  <c r="AB966" i="5"/>
  <c r="S966" i="5"/>
  <c r="AB229" i="5"/>
  <c r="AB245" i="5"/>
  <c r="AB266" i="5"/>
  <c r="AB281" i="5"/>
  <c r="AB286" i="5"/>
  <c r="X297" i="5"/>
  <c r="AB299" i="5"/>
  <c r="J317" i="5"/>
  <c r="AB366" i="5"/>
  <c r="R367" i="5"/>
  <c r="AB382" i="5"/>
  <c r="AB386" i="5"/>
  <c r="AB387" i="5"/>
  <c r="AB394" i="5"/>
  <c r="AB455" i="5"/>
  <c r="AB457" i="5"/>
  <c r="R499" i="5"/>
  <c r="J515" i="5"/>
  <c r="R515" i="5"/>
  <c r="AB528" i="5"/>
  <c r="R531" i="5"/>
  <c r="AB542" i="5"/>
  <c r="AB550" i="5"/>
  <c r="I571" i="5"/>
  <c r="X579" i="5"/>
  <c r="J579" i="5"/>
  <c r="R581" i="5"/>
  <c r="AB594" i="5"/>
  <c r="F613" i="5"/>
  <c r="X631" i="5"/>
  <c r="F631" i="5"/>
  <c r="R631" i="5"/>
  <c r="J631" i="5"/>
  <c r="AB646" i="5"/>
  <c r="S646" i="5"/>
  <c r="AB672" i="5"/>
  <c r="S693" i="5"/>
  <c r="S711" i="5"/>
  <c r="AB711" i="5"/>
  <c r="F731" i="5"/>
  <c r="J731" i="5"/>
  <c r="I731" i="5"/>
  <c r="X731" i="5"/>
  <c r="S741" i="5"/>
  <c r="R771" i="5"/>
  <c r="I771" i="5"/>
  <c r="F771" i="5"/>
  <c r="X771" i="5"/>
  <c r="H785" i="5"/>
  <c r="X785" i="5"/>
  <c r="J785" i="5"/>
  <c r="I785" i="5"/>
  <c r="F785" i="5"/>
  <c r="R928" i="5"/>
  <c r="J928" i="5"/>
  <c r="F928" i="5"/>
  <c r="AB950" i="5"/>
  <c r="S950" i="5"/>
  <c r="S957" i="5"/>
  <c r="AB962" i="5"/>
  <c r="J962" i="5"/>
  <c r="X1013" i="5"/>
  <c r="H1013" i="5"/>
  <c r="F1013" i="5"/>
  <c r="X1109" i="5"/>
  <c r="H1109" i="5"/>
  <c r="F1109" i="5"/>
  <c r="AB282" i="5"/>
  <c r="H297" i="5"/>
  <c r="AB304" i="5"/>
  <c r="AB312" i="5"/>
  <c r="AB320" i="5"/>
  <c r="AB330" i="5"/>
  <c r="X356" i="5"/>
  <c r="X388" i="5"/>
  <c r="AB408" i="5"/>
  <c r="AB416" i="5"/>
  <c r="AB424" i="5"/>
  <c r="AB432" i="5"/>
  <c r="AB440" i="5"/>
  <c r="X450" i="5"/>
  <c r="I450" i="5"/>
  <c r="AB458" i="5"/>
  <c r="H486" i="5"/>
  <c r="F486" i="5"/>
  <c r="H490" i="5"/>
  <c r="X490" i="5"/>
  <c r="AB499" i="5"/>
  <c r="H503" i="5"/>
  <c r="J507" i="5"/>
  <c r="H535" i="5"/>
  <c r="F539" i="5"/>
  <c r="AB554" i="5"/>
  <c r="R609" i="5"/>
  <c r="AB614" i="5"/>
  <c r="S614" i="5"/>
  <c r="X619" i="5"/>
  <c r="F619" i="5"/>
  <c r="R619" i="5"/>
  <c r="J619" i="5"/>
  <c r="R687" i="5"/>
  <c r="J687" i="5"/>
  <c r="I687" i="5"/>
  <c r="X687" i="5"/>
  <c r="J703" i="5"/>
  <c r="I703" i="5"/>
  <c r="J711" i="5"/>
  <c r="I711" i="5"/>
  <c r="F711" i="5"/>
  <c r="F715" i="5"/>
  <c r="J723" i="5"/>
  <c r="F723" i="5"/>
  <c r="X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X563" i="5"/>
  <c r="R563" i="5"/>
  <c r="J563" i="5"/>
  <c r="X567" i="5"/>
  <c r="F567" i="5"/>
  <c r="R567" i="5"/>
  <c r="R605" i="5"/>
  <c r="F605" i="5"/>
  <c r="R617" i="5"/>
  <c r="F617" i="5"/>
  <c r="H627" i="5"/>
  <c r="AB630" i="5"/>
  <c r="S630" i="5"/>
  <c r="I649" i="5"/>
  <c r="R649" i="5"/>
  <c r="J649" i="5"/>
  <c r="F649" i="5"/>
  <c r="X649" i="5"/>
  <c r="H752" i="5"/>
  <c r="R762" i="5"/>
  <c r="S816" i="5"/>
  <c r="J821" i="5"/>
  <c r="I821" i="5"/>
  <c r="F821" i="5"/>
  <c r="X1054" i="5"/>
  <c r="F1054" i="5"/>
  <c r="J1054" i="5"/>
  <c r="H1054" i="5"/>
  <c r="H1057" i="5"/>
  <c r="X1057" i="5"/>
  <c r="H1065" i="5"/>
  <c r="F1065" i="5"/>
  <c r="X1065" i="5"/>
  <c r="AB640" i="5"/>
  <c r="J647" i="5"/>
  <c r="AB650" i="5"/>
  <c r="I663" i="5"/>
  <c r="S674" i="5"/>
  <c r="J739" i="5"/>
  <c r="AB741" i="5"/>
  <c r="H753" i="5"/>
  <c r="X753" i="5"/>
  <c r="AB757" i="5"/>
  <c r="R767" i="5"/>
  <c r="X767" i="5"/>
  <c r="H793" i="5"/>
  <c r="I793" i="5"/>
  <c r="F793" i="5"/>
  <c r="R795" i="5"/>
  <c r="F795" i="5"/>
  <c r="F799" i="5"/>
  <c r="AB802" i="5"/>
  <c r="AB834" i="5"/>
  <c r="S834" i="5"/>
  <c r="AB838" i="5"/>
  <c r="S849" i="5"/>
  <c r="H857" i="5"/>
  <c r="J857" i="5"/>
  <c r="X857" i="5"/>
  <c r="S865" i="5"/>
  <c r="AB886" i="5"/>
  <c r="J886" i="5"/>
  <c r="S895" i="5"/>
  <c r="R908" i="5"/>
  <c r="F908" i="5"/>
  <c r="J934" i="5"/>
  <c r="H934" i="5"/>
  <c r="J943" i="5"/>
  <c r="H943" i="5"/>
  <c r="J966" i="5"/>
  <c r="S978" i="5"/>
  <c r="S1018" i="5"/>
  <c r="H1033" i="5"/>
  <c r="F1033" i="5"/>
  <c r="X1033" i="5"/>
  <c r="X1038" i="5"/>
  <c r="J1038" i="5"/>
  <c r="H1038" i="5"/>
  <c r="F1038" i="5"/>
  <c r="AB1041" i="5"/>
  <c r="S1041" i="5"/>
  <c r="H1049" i="5"/>
  <c r="F1049" i="5"/>
  <c r="X1049" i="5"/>
  <c r="H1073" i="5"/>
  <c r="X1073" i="5"/>
  <c r="S1260" i="5"/>
  <c r="AB1260" i="5"/>
  <c r="AB597" i="5"/>
  <c r="J607" i="5"/>
  <c r="AB624" i="5"/>
  <c r="AB629" i="5"/>
  <c r="AB645" i="5"/>
  <c r="R647" i="5"/>
  <c r="H657" i="5"/>
  <c r="AB662" i="5"/>
  <c r="R663" i="5"/>
  <c r="AB668" i="5"/>
  <c r="J669" i="5"/>
  <c r="AB673" i="5"/>
  <c r="AB695" i="5"/>
  <c r="AB720" i="5"/>
  <c r="AB728" i="5"/>
  <c r="AB735" i="5"/>
  <c r="AB737" i="5"/>
  <c r="AB749" i="5"/>
  <c r="R759" i="5"/>
  <c r="X759" i="5"/>
  <c r="AB761" i="5"/>
  <c r="R761" i="5"/>
  <c r="H773" i="5"/>
  <c r="J773" i="5"/>
  <c r="X773" i="5"/>
  <c r="H819" i="5"/>
  <c r="X819" i="5"/>
  <c r="S823" i="5"/>
  <c r="AB823" i="5"/>
  <c r="F830" i="5"/>
  <c r="AB847" i="5"/>
  <c r="I847" i="5"/>
  <c r="H860" i="5"/>
  <c r="F860" i="5"/>
  <c r="S863" i="5"/>
  <c r="AB880" i="5"/>
  <c r="S925" i="5"/>
  <c r="J929" i="5"/>
  <c r="X929" i="5"/>
  <c r="S938" i="5"/>
  <c r="S946" i="5"/>
  <c r="S953" i="5"/>
  <c r="F973" i="5"/>
  <c r="H973" i="5"/>
  <c r="F985" i="5"/>
  <c r="X985" i="5"/>
  <c r="R1004" i="5"/>
  <c r="F1004" i="5"/>
  <c r="S1022" i="5"/>
  <c r="X1029" i="5"/>
  <c r="H1029" i="5"/>
  <c r="F1029" i="5"/>
  <c r="H1041" i="5"/>
  <c r="X1041" i="5"/>
  <c r="X1086" i="5"/>
  <c r="H1086" i="5"/>
  <c r="J1086" i="5"/>
  <c r="F1086" i="5"/>
  <c r="H1113" i="5"/>
  <c r="F1113" i="5"/>
  <c r="R1127" i="5"/>
  <c r="X1127" i="5"/>
  <c r="J1180" i="5"/>
  <c r="X1180" i="5"/>
  <c r="AB674" i="5"/>
  <c r="S765" i="5"/>
  <c r="H777" i="5"/>
  <c r="I777" i="5"/>
  <c r="F777" i="5"/>
  <c r="R779" i="5"/>
  <c r="F779" i="5"/>
  <c r="S785" i="5"/>
  <c r="H797" i="5"/>
  <c r="J797" i="5"/>
  <c r="R799" i="5"/>
  <c r="X799" i="5"/>
  <c r="I807" i="5"/>
  <c r="X807" i="5"/>
  <c r="R807" i="5"/>
  <c r="S810" i="5"/>
  <c r="S832" i="5"/>
  <c r="S835" i="5"/>
  <c r="AB835" i="5"/>
  <c r="H873" i="5"/>
  <c r="F873" i="5"/>
  <c r="X873" i="5"/>
  <c r="R880" i="5"/>
  <c r="J880" i="5"/>
  <c r="F880" i="5"/>
  <c r="AB930" i="5"/>
  <c r="S930" i="5"/>
  <c r="R948" i="5"/>
  <c r="F948" i="5"/>
  <c r="S999" i="5"/>
  <c r="AB1005" i="5"/>
  <c r="S1005" i="5"/>
  <c r="X1018" i="5"/>
  <c r="J1018" i="5"/>
  <c r="H1018" i="5"/>
  <c r="F1018" i="5"/>
  <c r="R1020" i="5"/>
  <c r="F1020" i="5"/>
  <c r="R1196" i="5"/>
  <c r="I1196" i="5"/>
  <c r="F1196" i="5"/>
  <c r="X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X1022" i="5"/>
  <c r="J1022" i="5"/>
  <c r="H1022" i="5"/>
  <c r="F1022" i="5"/>
  <c r="AB1025" i="5"/>
  <c r="S1025" i="5"/>
  <c r="X1042" i="5"/>
  <c r="J1042" i="5"/>
  <c r="H1042" i="5"/>
  <c r="X1045" i="5"/>
  <c r="H1045" i="5"/>
  <c r="F1045" i="5"/>
  <c r="X1058" i="5"/>
  <c r="H1058" i="5"/>
  <c r="J1058" i="5"/>
  <c r="F1058" i="5"/>
  <c r="S1082" i="5"/>
  <c r="AB1082" i="5"/>
  <c r="S1103" i="5"/>
  <c r="X1125" i="5"/>
  <c r="H1125" i="5"/>
  <c r="F1125" i="5"/>
  <c r="R1142" i="5"/>
  <c r="H1142" i="5"/>
  <c r="J1142" i="5"/>
  <c r="F1142" i="5"/>
  <c r="X1142" i="5"/>
  <c r="AB447" i="5"/>
  <c r="F611" i="5"/>
  <c r="AB620" i="5"/>
  <c r="AB632" i="5"/>
  <c r="AB648" i="5"/>
  <c r="AB652" i="5"/>
  <c r="S658" i="5"/>
  <c r="I671" i="5"/>
  <c r="S690" i="5"/>
  <c r="H695" i="5"/>
  <c r="AB704" i="5"/>
  <c r="J705" i="5"/>
  <c r="AB712" i="5"/>
  <c r="H713" i="5"/>
  <c r="F741" i="5"/>
  <c r="I743" i="5"/>
  <c r="X751" i="5"/>
  <c r="F753" i="5"/>
  <c r="S767" i="5"/>
  <c r="AB769" i="5"/>
  <c r="R769" i="5"/>
  <c r="R778" i="5"/>
  <c r="H781" i="5"/>
  <c r="J781" i="5"/>
  <c r="R787" i="5"/>
  <c r="F787" i="5"/>
  <c r="X787" i="5"/>
  <c r="AB793" i="5"/>
  <c r="S804" i="5"/>
  <c r="H807" i="5"/>
  <c r="AB819" i="5"/>
  <c r="S838" i="5"/>
  <c r="S846" i="5"/>
  <c r="S861" i="5"/>
  <c r="S866" i="5"/>
  <c r="J889" i="5"/>
  <c r="F889" i="5"/>
  <c r="X889" i="5"/>
  <c r="J905" i="5"/>
  <c r="H905" i="5"/>
  <c r="X905" i="5"/>
  <c r="R912" i="5"/>
  <c r="F912" i="5"/>
  <c r="H930" i="5"/>
  <c r="F930" i="5"/>
  <c r="J933" i="5"/>
  <c r="H933" i="5"/>
  <c r="AB946" i="5"/>
  <c r="R964" i="5"/>
  <c r="F964" i="5"/>
  <c r="X1014" i="5"/>
  <c r="J1014" i="5"/>
  <c r="H1014" i="5"/>
  <c r="F1014" i="5"/>
  <c r="AB1022" i="5"/>
  <c r="F1042" i="5"/>
  <c r="X1082" i="5"/>
  <c r="F1082" i="5"/>
  <c r="J1082" i="5"/>
  <c r="H1082" i="5"/>
  <c r="AB1114" i="5"/>
  <c r="S1114" i="5"/>
  <c r="X113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X793" i="5"/>
  <c r="X795" i="5"/>
  <c r="J807" i="5"/>
  <c r="F825" i="5"/>
  <c r="F827" i="5"/>
  <c r="AB829" i="5"/>
  <c r="S829" i="5"/>
  <c r="AB841" i="5"/>
  <c r="F857" i="5"/>
  <c r="AB861" i="5"/>
  <c r="S867" i="5"/>
  <c r="R876" i="5"/>
  <c r="F876" i="5"/>
  <c r="AB878" i="5"/>
  <c r="X878" i="5"/>
  <c r="S897" i="5"/>
  <c r="F905" i="5"/>
  <c r="J912" i="5"/>
  <c r="X933" i="5"/>
  <c r="X990" i="5"/>
  <c r="J990" i="5"/>
  <c r="H990" i="5"/>
  <c r="F990" i="5"/>
  <c r="X994" i="5"/>
  <c r="J994" i="5"/>
  <c r="H994" i="5"/>
  <c r="F994" i="5"/>
  <c r="AB997" i="5"/>
  <c r="S997" i="5"/>
  <c r="S1095" i="5"/>
  <c r="S1164" i="5"/>
  <c r="AB1164" i="5"/>
  <c r="AB601" i="5"/>
  <c r="J611" i="5"/>
  <c r="F625" i="5"/>
  <c r="F647" i="5"/>
  <c r="F663" i="5"/>
  <c r="AB665" i="5"/>
  <c r="X669" i="5"/>
  <c r="H683" i="5"/>
  <c r="S692" i="5"/>
  <c r="J695" i="5"/>
  <c r="H733" i="5"/>
  <c r="I735" i="5"/>
  <c r="J753" i="5"/>
  <c r="R763" i="5"/>
  <c r="I763" i="5"/>
  <c r="F767" i="5"/>
  <c r="R783" i="5"/>
  <c r="I783" i="5"/>
  <c r="J793" i="5"/>
  <c r="I795" i="5"/>
  <c r="X797" i="5"/>
  <c r="S799" i="5"/>
  <c r="AB807" i="5"/>
  <c r="J815" i="5"/>
  <c r="F815" i="5"/>
  <c r="X815" i="5"/>
  <c r="H820" i="5"/>
  <c r="J820" i="5"/>
  <c r="AB824" i="5"/>
  <c r="J827" i="5"/>
  <c r="J843" i="5"/>
  <c r="H843" i="5"/>
  <c r="S882" i="5"/>
  <c r="H921" i="5"/>
  <c r="J921" i="5"/>
  <c r="F921" i="5"/>
  <c r="X926"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X1106" i="5"/>
  <c r="J1106" i="5"/>
  <c r="S1117" i="5"/>
  <c r="S1118" i="5"/>
  <c r="AB1133" i="5"/>
  <c r="X1155" i="5"/>
  <c r="J1161" i="5"/>
  <c r="S1167" i="5"/>
  <c r="S1168" i="5"/>
  <c r="S1175" i="5"/>
  <c r="S1176" i="5"/>
  <c r="S1180" i="5"/>
  <c r="S1184" i="5"/>
  <c r="AB1197" i="5"/>
  <c r="S1197" i="5"/>
  <c r="S1200" i="5"/>
  <c r="AB1200" i="5"/>
  <c r="X1204" i="5"/>
  <c r="AB1208" i="5"/>
  <c r="R1224" i="5"/>
  <c r="H1224" i="5"/>
  <c r="F1224" i="5"/>
  <c r="X1224" i="5"/>
  <c r="J1224" i="5"/>
  <c r="S1306" i="5"/>
  <c r="AB817" i="5"/>
  <c r="S878" i="5"/>
  <c r="X883" i="5"/>
  <c r="AB915" i="5"/>
  <c r="S934" i="5"/>
  <c r="AB935" i="5"/>
  <c r="AB947" i="5"/>
  <c r="X949" i="5"/>
  <c r="X961" i="5"/>
  <c r="F968" i="5"/>
  <c r="S970" i="5"/>
  <c r="AB974" i="5"/>
  <c r="S986" i="5"/>
  <c r="S1001" i="5"/>
  <c r="J1006" i="5"/>
  <c r="X1017" i="5"/>
  <c r="J1026" i="5"/>
  <c r="R1030" i="5"/>
  <c r="AB1034" i="5"/>
  <c r="S1046" i="5"/>
  <c r="I1050" i="5"/>
  <c r="X1078" i="5"/>
  <c r="J1078" i="5"/>
  <c r="S1089" i="5"/>
  <c r="S1097" i="5"/>
  <c r="S1098" i="5"/>
  <c r="I1102" i="5"/>
  <c r="AB1106" i="5"/>
  <c r="AB1118" i="5"/>
  <c r="X1121" i="5"/>
  <c r="S1160" i="5"/>
  <c r="R1161" i="5"/>
  <c r="AB1167" i="5"/>
  <c r="R1173" i="5"/>
  <c r="I1173" i="5"/>
  <c r="R1200" i="5"/>
  <c r="J1200" i="5"/>
  <c r="I1200" i="5"/>
  <c r="X1200" i="5"/>
  <c r="H1231" i="5"/>
  <c r="X1231" i="5"/>
  <c r="AB845" i="5"/>
  <c r="AB934" i="5"/>
  <c r="H949" i="5"/>
  <c r="AB1010" i="5"/>
  <c r="AB1030" i="5"/>
  <c r="AB1050" i="5"/>
  <c r="AB1061" i="5"/>
  <c r="AB1078" i="5"/>
  <c r="R1090" i="5"/>
  <c r="F1094" i="5"/>
  <c r="X1098" i="5"/>
  <c r="J1098" i="5"/>
  <c r="S1119" i="5"/>
  <c r="AB1125" i="5"/>
  <c r="I1131" i="5"/>
  <c r="J1131" i="5"/>
  <c r="X1149" i="5"/>
  <c r="F1149" i="5"/>
  <c r="J1149" i="5"/>
  <c r="AB1176" i="5"/>
  <c r="AB1184" i="5"/>
  <c r="S1196" i="5"/>
  <c r="AB1196" i="5"/>
  <c r="R1208" i="5"/>
  <c r="H1208" i="5"/>
  <c r="F1208" i="5"/>
  <c r="X1208" i="5"/>
  <c r="J1208" i="5"/>
  <c r="S1216" i="5"/>
  <c r="AB1216" i="5"/>
  <c r="X1219" i="5"/>
  <c r="J1252" i="5"/>
  <c r="I1252" i="5"/>
  <c r="F1252" i="5"/>
  <c r="H1255" i="5"/>
  <c r="AB1255" i="5"/>
  <c r="AB1482" i="5"/>
  <c r="S1482" i="5"/>
  <c r="S1516" i="5"/>
  <c r="S1823" i="5"/>
  <c r="AB1832" i="5"/>
  <c r="S1832" i="5"/>
  <c r="F952" i="5"/>
  <c r="AB970" i="5"/>
  <c r="AB986" i="5"/>
  <c r="AB1046" i="5"/>
  <c r="S1062" i="5"/>
  <c r="S1070" i="5"/>
  <c r="F1093" i="5"/>
  <c r="X1122"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X1070" i="5"/>
  <c r="J1070" i="5"/>
  <c r="AB1073" i="5"/>
  <c r="H1093" i="5"/>
  <c r="F1106" i="5"/>
  <c r="S1111" i="5"/>
  <c r="AB1122" i="5"/>
  <c r="F1138" i="5"/>
  <c r="X1138" i="5"/>
  <c r="H1149" i="5"/>
  <c r="AB1154" i="5"/>
  <c r="R1156" i="5"/>
  <c r="H1156" i="5"/>
  <c r="AB1163" i="5"/>
  <c r="S1163" i="5"/>
  <c r="X1168" i="5"/>
  <c r="R1181" i="5"/>
  <c r="H1181" i="5"/>
  <c r="H1216" i="5"/>
  <c r="X1216" i="5"/>
  <c r="AB1234" i="5"/>
  <c r="S1234" i="5"/>
  <c r="S963" i="5"/>
  <c r="F986" i="5"/>
  <c r="AB1002" i="5"/>
  <c r="S1011" i="5"/>
  <c r="S1031" i="5"/>
  <c r="AB1042" i="5"/>
  <c r="S1051" i="5"/>
  <c r="AB1070" i="5"/>
  <c r="S1090" i="5"/>
  <c r="S1101" i="5"/>
  <c r="X1114" i="5"/>
  <c r="J1114" i="5"/>
  <c r="S1125" i="5"/>
  <c r="S1146" i="5"/>
  <c r="I1147" i="5"/>
  <c r="X1147" i="5"/>
  <c r="I1149" i="5"/>
  <c r="R1164" i="5"/>
  <c r="X1164" i="5"/>
  <c r="F1168" i="5"/>
  <c r="S1172" i="5"/>
  <c r="AB1179" i="5"/>
  <c r="S1192" i="5"/>
  <c r="J1244" i="5"/>
  <c r="X1244" i="5"/>
  <c r="J1256" i="5"/>
  <c r="I1256" i="5"/>
  <c r="F1256" i="5"/>
  <c r="AB1259" i="5"/>
  <c r="S1259" i="5"/>
  <c r="F1459" i="5"/>
  <c r="X1061" i="5"/>
  <c r="F1061" i="5"/>
  <c r="X1094" i="5"/>
  <c r="H1094" i="5"/>
  <c r="H1168" i="5"/>
  <c r="AB1180" i="5"/>
  <c r="H1184" i="5"/>
  <c r="F1184" i="5"/>
  <c r="R1192" i="5"/>
  <c r="H1192" i="5"/>
  <c r="F1192" i="5"/>
  <c r="X1192" i="5"/>
  <c r="I1199" i="5"/>
  <c r="AB1199" i="5"/>
  <c r="S1224" i="5"/>
  <c r="AB1224" i="5"/>
  <c r="H1284" i="5"/>
  <c r="AB1438" i="5"/>
  <c r="S1438" i="5"/>
  <c r="R1220" i="5"/>
  <c r="I1220" i="5"/>
  <c r="AB1291" i="5"/>
  <c r="S1291" i="5"/>
  <c r="AB1323" i="5"/>
  <c r="S1323" i="5"/>
  <c r="R1344" i="5"/>
  <c r="J1344" i="5"/>
  <c r="H1344" i="5"/>
  <c r="S1349" i="5"/>
  <c r="R1352" i="5"/>
  <c r="J1352" i="5"/>
  <c r="F1444" i="5"/>
  <c r="X1444" i="5"/>
  <c r="S1528" i="5"/>
  <c r="AB1543" i="5"/>
  <c r="S1543" i="5"/>
  <c r="F1623" i="5"/>
  <c r="X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X1220" i="5"/>
  <c r="AB1229" i="5"/>
  <c r="S1241" i="5"/>
  <c r="S1249" i="5"/>
  <c r="S1263" i="5"/>
  <c r="S1283" i="5"/>
  <c r="S1285" i="5"/>
  <c r="S1288" i="5"/>
  <c r="F1296" i="5"/>
  <c r="S1320" i="5"/>
  <c r="F1328" i="5"/>
  <c r="X1331" i="5"/>
  <c r="F1334" i="5"/>
  <c r="AB1351" i="5"/>
  <c r="S1351" i="5"/>
  <c r="F1392" i="5"/>
  <c r="AB1445" i="5"/>
  <c r="X1460" i="5"/>
  <c r="S1536" i="5"/>
  <c r="X1541" i="5"/>
  <c r="J1541" i="5"/>
  <c r="H1541" i="5"/>
  <c r="I1541" i="5"/>
  <c r="F1541" i="5"/>
  <c r="S1671" i="5"/>
  <c r="S1202" i="5"/>
  <c r="S1215" i="5"/>
  <c r="AB1251" i="5"/>
  <c r="AB1264" i="5"/>
  <c r="S1266" i="5"/>
  <c r="S1274" i="5"/>
  <c r="AB1280" i="5"/>
  <c r="F1351" i="5"/>
  <c r="X1351" i="5"/>
  <c r="AB1376" i="5"/>
  <c r="S1379" i="5"/>
  <c r="AB1462" i="5"/>
  <c r="X1724" i="5"/>
  <c r="H1724" i="5"/>
  <c r="F1724" i="5"/>
  <c r="I1724" i="5"/>
  <c r="AB1292" i="5"/>
  <c r="S1312" i="5"/>
  <c r="AB1319" i="5"/>
  <c r="AB1324" i="5"/>
  <c r="AB1337" i="5"/>
  <c r="AB1405" i="5"/>
  <c r="AB1421" i="5"/>
  <c r="AB1429" i="5"/>
  <c r="J1446" i="5"/>
  <c r="AB1461" i="5"/>
  <c r="AB1560" i="5"/>
  <c r="S1575" i="5"/>
  <c r="AB1616" i="5"/>
  <c r="S1722" i="5"/>
  <c r="I1727" i="5"/>
  <c r="F1727" i="5"/>
  <c r="X1727" i="5"/>
  <c r="H1730" i="5"/>
  <c r="X1730" i="5"/>
  <c r="R1743" i="5"/>
  <c r="J1743" i="5"/>
  <c r="H1743" i="5"/>
  <c r="F1743"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X1433" i="5"/>
  <c r="AB1444" i="5"/>
  <c r="H1501" i="5"/>
  <c r="AB1502" i="5"/>
  <c r="AB1510" i="5"/>
  <c r="AB1520" i="5"/>
  <c r="S1520" i="5"/>
  <c r="AB1552" i="5"/>
  <c r="AB1572" i="5"/>
  <c r="I1572" i="5"/>
  <c r="J1640" i="5"/>
  <c r="S1687" i="5"/>
  <c r="AB1719" i="5"/>
  <c r="F1719" i="5"/>
  <c r="AB1728" i="5"/>
  <c r="S1728" i="5"/>
  <c r="S1857" i="5"/>
  <c r="I1868" i="5"/>
  <c r="J1868" i="5"/>
  <c r="X1868" i="5"/>
  <c r="R1868" i="5"/>
  <c r="R1940" i="5"/>
  <c r="J1940" i="5"/>
  <c r="I1940" i="5"/>
  <c r="H1940" i="5"/>
  <c r="F1940" i="5"/>
  <c r="X1940" i="5"/>
  <c r="I1951" i="5"/>
  <c r="H1951" i="5"/>
  <c r="F1951" i="5"/>
  <c r="AB1446" i="5"/>
  <c r="J1510" i="5"/>
  <c r="X1510" i="5"/>
  <c r="AB1592" i="5"/>
  <c r="S1607" i="5"/>
  <c r="AB1627" i="5"/>
  <c r="S1650" i="5"/>
  <c r="S1682" i="5"/>
  <c r="X1716" i="5"/>
  <c r="I1716" i="5"/>
  <c r="H1716" i="5"/>
  <c r="F1716" i="5"/>
  <c r="F1723" i="5"/>
  <c r="AB1777" i="5"/>
  <c r="AB1796" i="5"/>
  <c r="F1796" i="5"/>
  <c r="AB1808" i="5"/>
  <c r="F1934" i="5"/>
  <c r="X1934" i="5"/>
  <c r="H1299" i="5"/>
  <c r="S1334" i="5"/>
  <c r="AB1355" i="5"/>
  <c r="F1366" i="5"/>
  <c r="F1375" i="5"/>
  <c r="F1445" i="5"/>
  <c r="X1446" i="5"/>
  <c r="I1463" i="5"/>
  <c r="AB1476" i="5"/>
  <c r="S1476" i="5"/>
  <c r="H1486" i="5"/>
  <c r="S1494" i="5"/>
  <c r="H1503" i="5"/>
  <c r="S1518" i="5"/>
  <c r="I1520" i="5"/>
  <c r="AB1524" i="5"/>
  <c r="S1524" i="5"/>
  <c r="AB1564" i="5"/>
  <c r="X1620" i="5"/>
  <c r="H1620" i="5"/>
  <c r="X1624" i="5"/>
  <c r="I1624" i="5"/>
  <c r="H1624" i="5"/>
  <c r="F1624" i="5"/>
  <c r="AB1634" i="5"/>
  <c r="S1634" i="5"/>
  <c r="S1647" i="5"/>
  <c r="AB1664" i="5"/>
  <c r="X1684" i="5"/>
  <c r="H1684" i="5"/>
  <c r="F1684" i="5"/>
  <c r="AB1708" i="5"/>
  <c r="AB1735" i="5"/>
  <c r="S1735" i="5"/>
  <c r="H1765" i="5"/>
  <c r="AB1765" i="5"/>
  <c r="S1800" i="5"/>
  <c r="AB1800" i="5"/>
  <c r="F1808" i="5"/>
  <c r="X1808" i="5"/>
  <c r="X1835" i="5"/>
  <c r="R1835" i="5"/>
  <c r="J1835" i="5"/>
  <c r="H1835" i="5"/>
  <c r="F1835" i="5"/>
  <c r="S1232" i="5"/>
  <c r="J1237"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X1811" i="5"/>
  <c r="J1811" i="5"/>
  <c r="R1888" i="5"/>
  <c r="F1888" i="5"/>
  <c r="X1888" i="5"/>
  <c r="J1888" i="5"/>
  <c r="I1888" i="5"/>
  <c r="AB1227" i="5"/>
  <c r="AB1243" i="5"/>
  <c r="S1262" i="5"/>
  <c r="S1281" i="5"/>
  <c r="S1294" i="5"/>
  <c r="S1313" i="5"/>
  <c r="S1315" i="5"/>
  <c r="S1326" i="5"/>
  <c r="AB1331" i="5"/>
  <c r="S1353" i="5"/>
  <c r="S1375" i="5"/>
  <c r="AB1384" i="5"/>
  <c r="S1418" i="5"/>
  <c r="S1420" i="5"/>
  <c r="S1428" i="5"/>
  <c r="X1442" i="5"/>
  <c r="S1444" i="5"/>
  <c r="H1446" i="5"/>
  <c r="I1447" i="5"/>
  <c r="X1449" i="5"/>
  <c r="S1454" i="5"/>
  <c r="S1456" i="5"/>
  <c r="AB1478" i="5"/>
  <c r="AB1490" i="5"/>
  <c r="AB1500" i="5"/>
  <c r="AB1504" i="5"/>
  <c r="S1504" i="5"/>
  <c r="R1517" i="5"/>
  <c r="R1529" i="5"/>
  <c r="F1529" i="5"/>
  <c r="AB1533" i="5"/>
  <c r="AB1581" i="5"/>
  <c r="S1599" i="5"/>
  <c r="AB1623" i="5"/>
  <c r="H1628" i="5"/>
  <c r="S1642" i="5"/>
  <c r="X1644" i="5"/>
  <c r="I1644" i="5"/>
  <c r="H1644" i="5"/>
  <c r="F1644" i="5"/>
  <c r="AB1679" i="5"/>
  <c r="F1679" i="5"/>
  <c r="AB1703" i="5"/>
  <c r="X1703" i="5"/>
  <c r="AB1794" i="5"/>
  <c r="S1794" i="5"/>
  <c r="I1838" i="5"/>
  <c r="H1838" i="5"/>
  <c r="R1903" i="5"/>
  <c r="I1903" i="5"/>
  <c r="R1911" i="5"/>
  <c r="I1911" i="5"/>
  <c r="F1272" i="5"/>
  <c r="S1277" i="5"/>
  <c r="F1304" i="5"/>
  <c r="S1309" i="5"/>
  <c r="AB1356" i="5"/>
  <c r="AB1420" i="5"/>
  <c r="AB1428" i="5"/>
  <c r="H1450" i="5"/>
  <c r="AB1460" i="5"/>
  <c r="X1465" i="5"/>
  <c r="R1481" i="5"/>
  <c r="R1485" i="5"/>
  <c r="S1488" i="5"/>
  <c r="I1490" i="5"/>
  <c r="X1490" i="5"/>
  <c r="AB1498" i="5"/>
  <c r="S1498" i="5"/>
  <c r="S1522" i="5"/>
  <c r="AB1530" i="5"/>
  <c r="S1530" i="5"/>
  <c r="AB1596" i="5"/>
  <c r="I1620" i="5"/>
  <c r="AB1688" i="5"/>
  <c r="AB1698" i="5"/>
  <c r="S1698" i="5"/>
  <c r="X1700" i="5"/>
  <c r="I1700" i="5"/>
  <c r="H1700" i="5"/>
  <c r="F1700"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S1841" i="5"/>
  <c r="X1843" i="5"/>
  <c r="R1843" i="5"/>
  <c r="J1843" i="5"/>
  <c r="F1843" i="5"/>
  <c r="R1872" i="5"/>
  <c r="J1872" i="5"/>
  <c r="H1872" i="5"/>
  <c r="F1872" i="5"/>
  <c r="AB1921" i="5"/>
  <c r="S1921" i="5"/>
  <c r="AB1923" i="5"/>
  <c r="I1928" i="5"/>
  <c r="H1928" i="5"/>
  <c r="F1928" i="5"/>
  <c r="X1928" i="5"/>
  <c r="R1928" i="5"/>
  <c r="S1941" i="5"/>
  <c r="I1943" i="5"/>
  <c r="H1943" i="5"/>
  <c r="R1976" i="5"/>
  <c r="F1976" i="5"/>
  <c r="J1976" i="5"/>
  <c r="I1976" i="5"/>
  <c r="H1976" i="5"/>
  <c r="X1976" i="5"/>
  <c r="F2038" i="5"/>
  <c r="AB1692" i="5"/>
  <c r="S1748" i="5"/>
  <c r="S1849" i="5"/>
  <c r="R1879" i="5"/>
  <c r="I1879" i="5"/>
  <c r="J1956" i="5"/>
  <c r="I1956" i="5"/>
  <c r="H1956" i="5"/>
  <c r="F1956" i="5"/>
  <c r="X1956" i="5"/>
  <c r="F1983" i="5"/>
  <c r="I1983" i="5"/>
  <c r="H1983" i="5"/>
  <c r="J2024" i="5"/>
  <c r="I2024" i="5"/>
  <c r="X2024" i="5"/>
  <c r="R2024" i="5"/>
  <c r="H2024" i="5"/>
  <c r="F2024" i="5"/>
  <c r="S2103" i="5"/>
  <c r="AB1514" i="5"/>
  <c r="AB1646" i="5"/>
  <c r="AB1660" i="5"/>
  <c r="AB1663" i="5"/>
  <c r="AB1704" i="5"/>
  <c r="AB1707" i="5"/>
  <c r="AB1712" i="5"/>
  <c r="AB1715" i="5"/>
  <c r="AB1718" i="5"/>
  <c r="AB1778" i="5"/>
  <c r="J1833" i="5"/>
  <c r="F1833" i="5"/>
  <c r="AB1842" i="5"/>
  <c r="AB1890" i="5"/>
  <c r="H1923" i="5"/>
  <c r="I1923" i="5"/>
  <c r="F1923" i="5"/>
  <c r="F1991" i="5"/>
  <c r="I1991" i="5"/>
  <c r="H1991" i="5"/>
  <c r="I2027" i="5"/>
  <c r="F2027" i="5"/>
  <c r="H2027" i="5"/>
  <c r="S2047" i="5"/>
  <c r="S1658" i="5"/>
  <c r="S1663" i="5"/>
  <c r="S1678" i="5"/>
  <c r="AB1822" i="5"/>
  <c r="S1822" i="5"/>
  <c r="X1839" i="5"/>
  <c r="J1839" i="5"/>
  <c r="I1839" i="5"/>
  <c r="H1839" i="5"/>
  <c r="S1853" i="5"/>
  <c r="S1861" i="5"/>
  <c r="S1885" i="5"/>
  <c r="R1887" i="5"/>
  <c r="I1887" i="5"/>
  <c r="I1892" i="5"/>
  <c r="R1892" i="5"/>
  <c r="R1896" i="5"/>
  <c r="J1896" i="5"/>
  <c r="I1896" i="5"/>
  <c r="F1896" i="5"/>
  <c r="X1896" i="5"/>
  <c r="R1944" i="5"/>
  <c r="J1944" i="5"/>
  <c r="I1944" i="5"/>
  <c r="H1944" i="5"/>
  <c r="F1944" i="5"/>
  <c r="X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AB1815" i="5"/>
  <c r="X1819" i="5"/>
  <c r="I1819" i="5"/>
  <c r="S1825" i="5"/>
  <c r="F1839" i="5"/>
  <c r="AB1850" i="5"/>
  <c r="F1850" i="5"/>
  <c r="I1876" i="5"/>
  <c r="R1876" i="5"/>
  <c r="J1876" i="5"/>
  <c r="J1892" i="5"/>
  <c r="H1896" i="5"/>
  <c r="R1907" i="5"/>
  <c r="I1907" i="5"/>
  <c r="H1916" i="5"/>
  <c r="F1916" i="5"/>
  <c r="X1916" i="5"/>
  <c r="R1916" i="5"/>
  <c r="J1916" i="5"/>
  <c r="I1924" i="5"/>
  <c r="H1924" i="5"/>
  <c r="F1924" i="5"/>
  <c r="X1924" i="5"/>
  <c r="R1924" i="5"/>
  <c r="I1959" i="5"/>
  <c r="H1959" i="5"/>
  <c r="F1959" i="5"/>
  <c r="X1964" i="5"/>
  <c r="R1964" i="5"/>
  <c r="J1964" i="5"/>
  <c r="I1964" i="5"/>
  <c r="H1964" i="5"/>
  <c r="AB1967" i="5"/>
  <c r="I2028" i="5"/>
  <c r="F2028" i="5"/>
  <c r="X2028" i="5"/>
  <c r="R2028" i="5"/>
  <c r="J2028" i="5"/>
  <c r="H2028" i="5"/>
  <c r="X2036" i="5"/>
  <c r="R2036" i="5"/>
  <c r="H2036" i="5"/>
  <c r="J2036" i="5"/>
  <c r="I2036" i="5"/>
  <c r="F2036" i="5"/>
  <c r="X2052"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X1972" i="5"/>
  <c r="J1972" i="5"/>
  <c r="R1972" i="5"/>
  <c r="I1972" i="5"/>
  <c r="H1972" i="5"/>
  <c r="F1972" i="5"/>
  <c r="J1980" i="5"/>
  <c r="X1980" i="5"/>
  <c r="I1980" i="5"/>
  <c r="H1980" i="5"/>
  <c r="F1980" i="5"/>
  <c r="R1992" i="5"/>
  <c r="J1992" i="5"/>
  <c r="F1992" i="5"/>
  <c r="I1992" i="5"/>
  <c r="H1992" i="5"/>
  <c r="X1992" i="5"/>
  <c r="F2018" i="5"/>
  <c r="J1908" i="5"/>
  <c r="I1908" i="5"/>
  <c r="H1908" i="5"/>
  <c r="F1908" i="5"/>
  <c r="R1920" i="5"/>
  <c r="J1920" i="5"/>
  <c r="I1920" i="5"/>
  <c r="F1920" i="5"/>
  <c r="X1920" i="5"/>
  <c r="I1927" i="5"/>
  <c r="H1927" i="5"/>
  <c r="F1927" i="5"/>
  <c r="I1955" i="5"/>
  <c r="H1955" i="5"/>
  <c r="F1955" i="5"/>
  <c r="I1960" i="5"/>
  <c r="H1960" i="5"/>
  <c r="F1960" i="5"/>
  <c r="X1960" i="5"/>
  <c r="R1960" i="5"/>
  <c r="S1973" i="5"/>
  <c r="F1975" i="5"/>
  <c r="I1975" i="5"/>
  <c r="H1975" i="5"/>
  <c r="I2003" i="5"/>
  <c r="H2003" i="5"/>
  <c r="F2003" i="5"/>
  <c r="F2031" i="5"/>
  <c r="I2031" i="5"/>
  <c r="H2031" i="5"/>
  <c r="S1827" i="5"/>
  <c r="J1831" i="5"/>
  <c r="AB1838" i="5"/>
  <c r="J1869" i="5"/>
  <c r="AB1880" i="5"/>
  <c r="R1884" i="5"/>
  <c r="R1900" i="5"/>
  <c r="I1904" i="5"/>
  <c r="F1912" i="5"/>
  <c r="AB1914" i="5"/>
  <c r="AB1927" i="5"/>
  <c r="X1931" i="5"/>
  <c r="J1932" i="5"/>
  <c r="AB1934" i="5"/>
  <c r="F1948" i="5"/>
  <c r="F1952" i="5"/>
  <c r="F1954" i="5"/>
  <c r="AB1959" i="5"/>
  <c r="H1963" i="5"/>
  <c r="I1968" i="5"/>
  <c r="AB1978" i="5"/>
  <c r="S1978" i="5"/>
  <c r="I1979" i="5"/>
  <c r="AB1989" i="5"/>
  <c r="AB1993" i="5"/>
  <c r="S1993" i="5"/>
  <c r="F2012" i="5"/>
  <c r="X2040"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F2019" i="5"/>
  <c r="R2020" i="5"/>
  <c r="J2020" i="5"/>
  <c r="F2020" i="5"/>
  <c r="F2026" i="5"/>
  <c r="AB2035" i="5"/>
  <c r="H2072" i="5"/>
  <c r="AB2086" i="5"/>
  <c r="AB2091" i="5"/>
  <c r="AB2101" i="5"/>
  <c r="AB2106" i="5"/>
  <c r="S2106" i="5"/>
  <c r="F1968" i="5"/>
  <c r="R1968" i="5"/>
  <c r="R2012" i="5"/>
  <c r="I2012" i="5"/>
  <c r="H2012" i="5"/>
  <c r="I2023" i="5"/>
  <c r="S2045" i="5"/>
  <c r="X2112" i="5"/>
  <c r="I2112" i="5"/>
  <c r="F2112" i="5"/>
  <c r="S2159" i="5"/>
  <c r="AB1888" i="5"/>
  <c r="AB1950" i="5"/>
  <c r="F1967" i="5"/>
  <c r="AB1974" i="5"/>
  <c r="AB1983" i="5"/>
  <c r="R1988" i="5"/>
  <c r="H1988" i="5"/>
  <c r="AB1990" i="5"/>
  <c r="S1990" i="5"/>
  <c r="H1995" i="5"/>
  <c r="F1995" i="5"/>
  <c r="S1997" i="5"/>
  <c r="F2006" i="5"/>
  <c r="AB2018" i="5"/>
  <c r="S2018" i="5"/>
  <c r="F2023" i="5"/>
  <c r="R2040" i="5"/>
  <c r="I2040" i="5"/>
  <c r="H2040" i="5"/>
  <c r="I2124" i="5"/>
  <c r="H2124" i="5"/>
  <c r="S2229" i="5"/>
  <c r="AB1837" i="5"/>
  <c r="H1871" i="5"/>
  <c r="S1874" i="5"/>
  <c r="AB1882" i="5"/>
  <c r="AB1883" i="5"/>
  <c r="AB1894" i="5"/>
  <c r="AB1899" i="5"/>
  <c r="X1932" i="5"/>
  <c r="S1946" i="5"/>
  <c r="AB1947" i="5"/>
  <c r="S1950" i="5"/>
  <c r="AB1951" i="5"/>
  <c r="S1961" i="5"/>
  <c r="S1966" i="5"/>
  <c r="F1971" i="5"/>
  <c r="S1986" i="5"/>
  <c r="X1988" i="5"/>
  <c r="AB1995" i="5"/>
  <c r="F1999" i="5"/>
  <c r="J2008" i="5"/>
  <c r="I2008" i="5"/>
  <c r="X2008" i="5"/>
  <c r="R2011" i="5"/>
  <c r="H2023" i="5"/>
  <c r="AB2027" i="5"/>
  <c r="AB2059" i="5"/>
  <c r="AB2067" i="5"/>
  <c r="S2073" i="5"/>
  <c r="H2076" i="5"/>
  <c r="J2076" i="5"/>
  <c r="I2076" i="5"/>
  <c r="S2087" i="5"/>
  <c r="H2112" i="5"/>
  <c r="S2116" i="5"/>
  <c r="AB2116" i="5"/>
  <c r="S2172" i="5"/>
  <c r="AB2172" i="5"/>
  <c r="R2303" i="5"/>
  <c r="J2303" i="5"/>
  <c r="S1870" i="5"/>
  <c r="AB1872" i="5"/>
  <c r="H1885" i="5"/>
  <c r="H1901" i="5"/>
  <c r="X1904" i="5"/>
  <c r="S1910" i="5"/>
  <c r="S1929" i="5"/>
  <c r="F1932" i="5"/>
  <c r="AB1939" i="5"/>
  <c r="H1971" i="5"/>
  <c r="F1984" i="5"/>
  <c r="X1984" i="5"/>
  <c r="R1984" i="5"/>
  <c r="AB1987" i="5"/>
  <c r="F1988" i="5"/>
  <c r="AB1998" i="5"/>
  <c r="S1998" i="5"/>
  <c r="H1999" i="5"/>
  <c r="S2002" i="5"/>
  <c r="H2015" i="5"/>
  <c r="AB2022" i="5"/>
  <c r="S2022" i="5"/>
  <c r="S2025" i="5"/>
  <c r="H2035" i="5"/>
  <c r="S2037" i="5"/>
  <c r="J2039" i="5"/>
  <c r="H2043" i="5"/>
  <c r="F2043" i="5"/>
  <c r="AB2073" i="5"/>
  <c r="AB2079" i="5"/>
  <c r="AB2090" i="5"/>
  <c r="AB2095" i="5"/>
  <c r="R2125" i="5"/>
  <c r="I2125" i="5"/>
  <c r="H2125" i="5"/>
  <c r="AB2146" i="5"/>
  <c r="S2146" i="5"/>
  <c r="AB2160" i="5"/>
  <c r="S2239" i="5"/>
  <c r="AB2239" i="5"/>
  <c r="H2259" i="5"/>
  <c r="F2259" i="5"/>
  <c r="X2259" i="5"/>
  <c r="AB1829" i="5"/>
  <c r="AB1833" i="5"/>
  <c r="AB1851" i="5"/>
  <c r="AB1878" i="5"/>
  <c r="AB1906" i="5"/>
  <c r="S1942" i="5"/>
  <c r="AB1943" i="5"/>
  <c r="AB1949" i="5"/>
  <c r="AB1953" i="5"/>
  <c r="S1954" i="5"/>
  <c r="AB1962" i="5"/>
  <c r="X1968" i="5"/>
  <c r="AB1970" i="5"/>
  <c r="S1970" i="5"/>
  <c r="I1971" i="5"/>
  <c r="F1979" i="5"/>
  <c r="AB1985" i="5"/>
  <c r="S1985" i="5"/>
  <c r="I1988" i="5"/>
  <c r="AB1991" i="5"/>
  <c r="S1994" i="5"/>
  <c r="H1996" i="5"/>
  <c r="F1996" i="5"/>
  <c r="I1999" i="5"/>
  <c r="X2000" i="5"/>
  <c r="J2000" i="5"/>
  <c r="F2015" i="5"/>
  <c r="H2016" i="5"/>
  <c r="X2016" i="5"/>
  <c r="J2016" i="5"/>
  <c r="X2020" i="5"/>
  <c r="AB2038" i="5"/>
  <c r="I2043" i="5"/>
  <c r="R2082" i="5"/>
  <c r="X2082" i="5"/>
  <c r="R2087" i="5"/>
  <c r="F2113" i="5"/>
  <c r="I2113" i="5"/>
  <c r="R2113" i="5"/>
  <c r="AB2149" i="5"/>
  <c r="S2164" i="5"/>
  <c r="X2172"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F2155" i="5"/>
  <c r="I2164" i="5"/>
  <c r="H2164" i="5"/>
  <c r="F2164" i="5"/>
  <c r="X2224" i="5"/>
  <c r="R2224" i="5"/>
  <c r="J2224" i="5"/>
  <c r="H2224" i="5"/>
  <c r="F2224" i="5"/>
  <c r="H2251" i="5"/>
  <c r="X2251" i="5"/>
  <c r="AB2111" i="5"/>
  <c r="F2111" i="5"/>
  <c r="S2119" i="5"/>
  <c r="F2127" i="5"/>
  <c r="X2127" i="5"/>
  <c r="H2132" i="5"/>
  <c r="X2156" i="5"/>
  <c r="I2236" i="5"/>
  <c r="R2236" i="5"/>
  <c r="J2236" i="5"/>
  <c r="H2236" i="5"/>
  <c r="F2236" i="5"/>
  <c r="S2276" i="5"/>
  <c r="H2348" i="5"/>
  <c r="X2348" i="5"/>
  <c r="R2348" i="5"/>
  <c r="J2348" i="5"/>
  <c r="I2348" i="5"/>
  <c r="AB2443" i="5"/>
  <c r="S2443" i="5"/>
  <c r="J2447" i="5"/>
  <c r="F2447" i="5"/>
  <c r="X2447" i="5"/>
  <c r="R2447" i="5"/>
  <c r="I2447" i="5"/>
  <c r="H2447" i="5"/>
  <c r="S2006" i="5"/>
  <c r="AB2014" i="5"/>
  <c r="AB2019" i="5"/>
  <c r="AB2042" i="5"/>
  <c r="AB2082" i="5"/>
  <c r="AB2094" i="5"/>
  <c r="AB2104" i="5"/>
  <c r="S2120" i="5"/>
  <c r="I2132" i="5"/>
  <c r="S2160" i="5"/>
  <c r="H2231" i="5"/>
  <c r="F2231" i="5"/>
  <c r="X2236" i="5"/>
  <c r="J2289" i="5"/>
  <c r="I2289" i="5"/>
  <c r="H2289" i="5"/>
  <c r="F2289" i="5"/>
  <c r="S2341" i="5"/>
  <c r="AB2341" i="5"/>
  <c r="AB2021" i="5"/>
  <c r="AB2030" i="5"/>
  <c r="AB2050" i="5"/>
  <c r="AB2065" i="5"/>
  <c r="AB2071" i="5"/>
  <c r="AB2112" i="5"/>
  <c r="I2120" i="5"/>
  <c r="X2120" i="5"/>
  <c r="S2148" i="5"/>
  <c r="AB2148" i="5"/>
  <c r="R2157" i="5"/>
  <c r="I2157" i="5"/>
  <c r="H2157" i="5"/>
  <c r="AB2199" i="5"/>
  <c r="S2223" i="5"/>
  <c r="H2255" i="5"/>
  <c r="F2255" i="5"/>
  <c r="X2255" i="5"/>
  <c r="AB2267" i="5"/>
  <c r="S2267" i="5"/>
  <c r="AB2274" i="5"/>
  <c r="S2274" i="5"/>
  <c r="X2300" i="5"/>
  <c r="J2300" i="5"/>
  <c r="H2300" i="5"/>
  <c r="F2300" i="5"/>
  <c r="J2213" i="5"/>
  <c r="H2216" i="5"/>
  <c r="AB2232" i="5"/>
  <c r="AB2236" i="5"/>
  <c r="H2252" i="5"/>
  <c r="H2256"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AB2255" i="5"/>
  <c r="R2256" i="5"/>
  <c r="AB2259" i="5"/>
  <c r="R2268" i="5"/>
  <c r="AB2289" i="5"/>
  <c r="S2302" i="5"/>
  <c r="AB2333" i="5"/>
  <c r="R2472" i="5"/>
  <c r="F2472" i="5"/>
  <c r="X2472" i="5"/>
  <c r="J2472" i="5"/>
  <c r="I2472" i="5"/>
  <c r="H2472" i="5"/>
  <c r="H2483" i="5"/>
  <c r="F2483" i="5"/>
  <c r="X2483" i="5"/>
  <c r="AB2184" i="5"/>
  <c r="AB2213" i="5"/>
  <c r="J2304" i="5"/>
  <c r="R2346" i="5"/>
  <c r="J2346" i="5"/>
  <c r="I2346" i="5"/>
  <c r="F2346" i="5"/>
  <c r="X2346" i="5"/>
  <c r="H2350" i="5"/>
  <c r="F2350" i="5"/>
  <c r="R2350" i="5"/>
  <c r="J2350" i="5"/>
  <c r="I2350" i="5"/>
  <c r="H2420" i="5"/>
  <c r="AB2433" i="5"/>
  <c r="S2433" i="5"/>
  <c r="H2438" i="5"/>
  <c r="I2438" i="5"/>
  <c r="F2438" i="5"/>
  <c r="R2438" i="5"/>
  <c r="J2438" i="5"/>
  <c r="I2487" i="5"/>
  <c r="F2487" i="5"/>
  <c r="X2487" i="5"/>
  <c r="AB2132" i="5"/>
  <c r="I2145" i="5"/>
  <c r="F2152" i="5"/>
  <c r="S2175" i="5"/>
  <c r="S2178" i="5"/>
  <c r="S2182" i="5"/>
  <c r="X2213" i="5"/>
  <c r="AB2216" i="5"/>
  <c r="S2221" i="5"/>
  <c r="AB2243" i="5"/>
  <c r="AB2252" i="5"/>
  <c r="AB2256" i="5"/>
  <c r="AB2260" i="5"/>
  <c r="AB2270" i="5"/>
  <c r="AB2297" i="5"/>
  <c r="H2298" i="5"/>
  <c r="AB2302" i="5"/>
  <c r="X2304" i="5"/>
  <c r="X2341" i="5"/>
  <c r="J2341" i="5"/>
  <c r="I2341" i="5"/>
  <c r="F2341" i="5"/>
  <c r="H2346" i="5"/>
  <c r="X2438" i="5"/>
  <c r="H2487" i="5"/>
  <c r="AB2107" i="5"/>
  <c r="J2145" i="5"/>
  <c r="AB2180" i="5"/>
  <c r="AB2192" i="5"/>
  <c r="AB2195" i="5"/>
  <c r="AB2208" i="5"/>
  <c r="AB2211" i="5"/>
  <c r="X2216" i="5"/>
  <c r="AB2248" i="5"/>
  <c r="X2256" i="5"/>
  <c r="S2265" i="5"/>
  <c r="AB2272" i="5"/>
  <c r="AB2288" i="5"/>
  <c r="J2288" i="5"/>
  <c r="S2291" i="5"/>
  <c r="I2298" i="5"/>
  <c r="F2304" i="5"/>
  <c r="F2305" i="5"/>
  <c r="S2310" i="5"/>
  <c r="S2317" i="5"/>
  <c r="F2324" i="5"/>
  <c r="H2324" i="5"/>
  <c r="AB2340" i="5"/>
  <c r="J2354" i="5"/>
  <c r="R2354" i="5"/>
  <c r="H2354" i="5"/>
  <c r="X2354" i="5"/>
  <c r="R2380" i="5"/>
  <c r="J2380" i="5"/>
  <c r="I2380" i="5"/>
  <c r="H2380" i="5"/>
  <c r="F2380" i="5"/>
  <c r="X2380" i="5"/>
  <c r="H2424" i="5"/>
  <c r="H2436" i="5"/>
  <c r="F2436" i="5"/>
  <c r="R2436" i="5"/>
  <c r="J2436" i="5"/>
  <c r="I2436" i="5"/>
  <c r="X2446" i="5"/>
  <c r="F2446" i="5"/>
  <c r="R2456" i="5"/>
  <c r="I2456" i="5"/>
  <c r="F2456" i="5"/>
  <c r="X2456" i="5"/>
  <c r="AB2122" i="5"/>
  <c r="S2123" i="5"/>
  <c r="S2147" i="5"/>
  <c r="AB2179" i="5"/>
  <c r="AB2183"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62" i="5"/>
  <c r="R2362" i="5"/>
  <c r="I2362" i="5"/>
  <c r="X2362" i="5"/>
  <c r="J2370" i="5"/>
  <c r="R2370" i="5"/>
  <c r="H2370" i="5"/>
  <c r="X2370" i="5"/>
  <c r="AB2405" i="5"/>
  <c r="F2424" i="5"/>
  <c r="X2436" i="5"/>
  <c r="H2456" i="5"/>
  <c r="AB2156" i="5"/>
  <c r="AB2175" i="5"/>
  <c r="AB2176" i="5"/>
  <c r="AB2207" i="5"/>
  <c r="AB2240" i="5"/>
  <c r="X2244" i="5"/>
  <c r="AB2263" i="5"/>
  <c r="X2268" i="5"/>
  <c r="F2277" i="5"/>
  <c r="AB2308" i="5"/>
  <c r="AB2311" i="5"/>
  <c r="X2328" i="5"/>
  <c r="H2328" i="5"/>
  <c r="S2340" i="5"/>
  <c r="H2362" i="5"/>
  <c r="I2370" i="5"/>
  <c r="S2376" i="5"/>
  <c r="S2419" i="5"/>
  <c r="AB2437" i="5"/>
  <c r="S2437" i="5"/>
  <c r="AB2447" i="5"/>
  <c r="AB2456" i="5"/>
  <c r="AB2487" i="5"/>
  <c r="R2489" i="5"/>
  <c r="I2359" i="5"/>
  <c r="I2360" i="5"/>
  <c r="I2367" i="5"/>
  <c r="I2375" i="5"/>
  <c r="I2377" i="5"/>
  <c r="H2476" i="5"/>
  <c r="AB2479" i="5"/>
  <c r="AB2484" i="5"/>
  <c r="AB2291" i="5"/>
  <c r="R2325" i="5"/>
  <c r="R2329" i="5"/>
  <c r="AB2337" i="5"/>
  <c r="X2340" i="5"/>
  <c r="S2344" i="5"/>
  <c r="H2345" i="5"/>
  <c r="AB2355" i="5"/>
  <c r="J2359" i="5"/>
  <c r="J2360" i="5"/>
  <c r="AB2363" i="5"/>
  <c r="J2367" i="5"/>
  <c r="AB2371" i="5"/>
  <c r="J2375" i="5"/>
  <c r="J2377" i="5"/>
  <c r="AB2380" i="5"/>
  <c r="J2385" i="5"/>
  <c r="AB2392" i="5"/>
  <c r="S2395" i="5"/>
  <c r="R2404" i="5"/>
  <c r="AB2421" i="5"/>
  <c r="AB2440" i="5"/>
  <c r="J2445" i="5"/>
  <c r="AB2449" i="5"/>
  <c r="J2461" i="5"/>
  <c r="AB2464" i="5"/>
  <c r="I2476" i="5"/>
  <c r="AB2478" i="5"/>
  <c r="F2479" i="5"/>
  <c r="AB2325" i="5"/>
  <c r="AB2329" i="5"/>
  <c r="F2333" i="5"/>
  <c r="AB2334" i="5"/>
  <c r="F2337" i="5"/>
  <c r="F2340" i="5"/>
  <c r="I2345" i="5"/>
  <c r="AB2352" i="5"/>
  <c r="R2359" i="5"/>
  <c r="R2367" i="5"/>
  <c r="R2375" i="5"/>
  <c r="S2390" i="5"/>
  <c r="AB2425" i="5"/>
  <c r="S2434" i="5"/>
  <c r="AB2441" i="5"/>
  <c r="H2453" i="5"/>
  <c r="X2464" i="5"/>
  <c r="AB2295" i="5"/>
  <c r="AB2303" i="5"/>
  <c r="AB2313" i="5"/>
  <c r="H2333" i="5"/>
  <c r="S2334" i="5"/>
  <c r="H2337" i="5"/>
  <c r="S2345" i="5"/>
  <c r="AB2393" i="5"/>
  <c r="AB2398" i="5"/>
  <c r="S2441" i="5"/>
  <c r="AB2446" i="5"/>
  <c r="J2453" i="5"/>
  <c r="AB2457" i="5"/>
  <c r="AB2459" i="5"/>
  <c r="AB2466" i="5"/>
  <c r="AB2468" i="5"/>
  <c r="S2469" i="5"/>
  <c r="I2479" i="5"/>
  <c r="H2498" i="5"/>
  <c r="AB2381" i="5"/>
  <c r="I2428" i="5"/>
  <c r="H2464" i="5"/>
  <c r="S2467" i="5"/>
  <c r="J2479" i="5"/>
  <c r="AB2483" i="5"/>
  <c r="J2333" i="5"/>
  <c r="J2337" i="5"/>
  <c r="AB2345" i="5"/>
  <c r="AB2349" i="5"/>
  <c r="X2359" i="5"/>
  <c r="X2360" i="5"/>
  <c r="X2367" i="5"/>
  <c r="X2375" i="5"/>
  <c r="AB2382" i="5"/>
  <c r="AB2391" i="5"/>
  <c r="S2398" i="5"/>
  <c r="AB2409" i="5"/>
  <c r="AB2420" i="5"/>
  <c r="J2428" i="5"/>
  <c r="AB2431" i="5"/>
  <c r="S2451" i="5"/>
  <c r="AB2452" i="5"/>
  <c r="S2453" i="5"/>
  <c r="I2464" i="5"/>
  <c r="S2466" i="5"/>
  <c r="AB2467" i="5"/>
  <c r="AB2499" i="5"/>
  <c r="F19" i="6"/>
  <c r="X336" i="5"/>
  <c r="X299" i="5"/>
  <c r="AB22" i="5"/>
  <c r="X27" i="5"/>
  <c r="AB110" i="5"/>
  <c r="F141" i="5"/>
  <c r="R141" i="5"/>
  <c r="J141" i="5"/>
  <c r="J144" i="5"/>
  <c r="I144" i="5"/>
  <c r="H144" i="5"/>
  <c r="AB174" i="5"/>
  <c r="AB196" i="5"/>
  <c r="H229" i="5"/>
  <c r="F229" i="5"/>
  <c r="R229" i="5"/>
  <c r="J229" i="5"/>
  <c r="I229" i="5"/>
  <c r="H249" i="5"/>
  <c r="F249" i="5"/>
  <c r="X249" i="5"/>
  <c r="R249" i="5"/>
  <c r="J249" i="5"/>
  <c r="I249" i="5"/>
  <c r="H281" i="5"/>
  <c r="F281" i="5"/>
  <c r="X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X265" i="5"/>
  <c r="R265" i="5"/>
  <c r="J265" i="5"/>
  <c r="I265" i="5"/>
  <c r="R306" i="5"/>
  <c r="H306" i="5"/>
  <c r="I306" i="5"/>
  <c r="F306" i="5"/>
  <c r="J306" i="5"/>
  <c r="R5" i="5"/>
  <c r="H6" i="5"/>
  <c r="I18" i="5"/>
  <c r="AB19" i="5"/>
  <c r="R20" i="5"/>
  <c r="H21" i="5"/>
  <c r="I26" i="5"/>
  <c r="AB27" i="5"/>
  <c r="R28" i="5"/>
  <c r="H29" i="5"/>
  <c r="F32" i="5"/>
  <c r="AB32" i="5"/>
  <c r="I34" i="5"/>
  <c r="F35" i="5"/>
  <c r="AB35" i="5"/>
  <c r="I37" i="5"/>
  <c r="F38" i="5"/>
  <c r="F39" i="5"/>
  <c r="AB39" i="5"/>
  <c r="I41" i="5"/>
  <c r="F42" i="5"/>
  <c r="F43" i="5"/>
  <c r="AB43" i="5"/>
  <c r="I45" i="5"/>
  <c r="F46" i="5"/>
  <c r="F47" i="5"/>
  <c r="AB47" i="5"/>
  <c r="I49" i="5"/>
  <c r="F50" i="5"/>
  <c r="F51" i="5"/>
  <c r="AB51" i="5"/>
  <c r="I53" i="5"/>
  <c r="F54" i="5"/>
  <c r="F55" i="5"/>
  <c r="AB55" i="5"/>
  <c r="I57" i="5"/>
  <c r="F58" i="5"/>
  <c r="F59" i="5"/>
  <c r="AB59" i="5"/>
  <c r="I61" i="5"/>
  <c r="F62" i="5"/>
  <c r="F63" i="5"/>
  <c r="AB63" i="5"/>
  <c r="I65" i="5"/>
  <c r="F66" i="5"/>
  <c r="F67" i="5"/>
  <c r="AB67" i="5"/>
  <c r="F69" i="5"/>
  <c r="F70" i="5"/>
  <c r="AB70" i="5"/>
  <c r="I72" i="5"/>
  <c r="F73" i="5"/>
  <c r="F74" i="5"/>
  <c r="AB74" i="5"/>
  <c r="I76" i="5"/>
  <c r="F77" i="5"/>
  <c r="I79" i="5"/>
  <c r="F80" i="5"/>
  <c r="F81" i="5"/>
  <c r="AB81" i="5"/>
  <c r="I83" i="5"/>
  <c r="F84" i="5"/>
  <c r="F85" i="5"/>
  <c r="AB85" i="5"/>
  <c r="I87" i="5"/>
  <c r="F88" i="5"/>
  <c r="F89" i="5"/>
  <c r="AB89" i="5"/>
  <c r="I91" i="5"/>
  <c r="F92" i="5"/>
  <c r="F93" i="5"/>
  <c r="AB93" i="5"/>
  <c r="AB99" i="5"/>
  <c r="AB112" i="5"/>
  <c r="H117" i="5"/>
  <c r="X120" i="5"/>
  <c r="F121" i="5"/>
  <c r="R121" i="5"/>
  <c r="J121" i="5"/>
  <c r="AB122" i="5"/>
  <c r="J124" i="5"/>
  <c r="I124" i="5"/>
  <c r="H124" i="5"/>
  <c r="AB131" i="5"/>
  <c r="AB144" i="5"/>
  <c r="H149" i="5"/>
  <c r="X152" i="5"/>
  <c r="F153" i="5"/>
  <c r="R153" i="5"/>
  <c r="J153" i="5"/>
  <c r="AB154" i="5"/>
  <c r="J156" i="5"/>
  <c r="I156" i="5"/>
  <c r="H156" i="5"/>
  <c r="AB163" i="5"/>
  <c r="X173" i="5"/>
  <c r="AB176" i="5"/>
  <c r="H181" i="5"/>
  <c r="F185" i="5"/>
  <c r="R185" i="5"/>
  <c r="J185" i="5"/>
  <c r="AB186" i="5"/>
  <c r="J188" i="5"/>
  <c r="I188" i="5"/>
  <c r="H188" i="5"/>
  <c r="AB195" i="5"/>
  <c r="F213" i="5"/>
  <c r="R213" i="5"/>
  <c r="J213" i="5"/>
  <c r="I213" i="5"/>
  <c r="AB215" i="5"/>
  <c r="H233" i="5"/>
  <c r="F233" i="5"/>
  <c r="X233" i="5"/>
  <c r="R233" i="5"/>
  <c r="J233" i="5"/>
  <c r="I233" i="5"/>
  <c r="AB239" i="5"/>
  <c r="AB255" i="5"/>
  <c r="AB271" i="5"/>
  <c r="AB287" i="5"/>
  <c r="AB5" i="5"/>
  <c r="I6" i="5"/>
  <c r="F17" i="5"/>
  <c r="AB20" i="5"/>
  <c r="F25" i="5"/>
  <c r="AB28" i="5"/>
  <c r="AB33" i="5"/>
  <c r="AB36" i="5"/>
  <c r="AB40" i="5"/>
  <c r="AB44" i="5"/>
  <c r="AB48" i="5"/>
  <c r="AB52" i="5"/>
  <c r="AB56" i="5"/>
  <c r="AB60" i="5"/>
  <c r="AB64" i="5"/>
  <c r="AB68" i="5"/>
  <c r="AB71" i="5"/>
  <c r="AB75" i="5"/>
  <c r="AB78" i="5"/>
  <c r="AB82" i="5"/>
  <c r="AB86" i="5"/>
  <c r="AB90" i="5"/>
  <c r="AB94" i="5"/>
  <c r="F101" i="5"/>
  <c r="R101" i="5"/>
  <c r="AB102"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X253" i="5"/>
  <c r="R253" i="5"/>
  <c r="J253" i="5"/>
  <c r="I253" i="5"/>
  <c r="H269" i="5"/>
  <c r="F269" i="5"/>
  <c r="X269" i="5"/>
  <c r="R269" i="5"/>
  <c r="J269" i="5"/>
  <c r="I269" i="5"/>
  <c r="R318" i="5"/>
  <c r="H318" i="5"/>
  <c r="J318" i="5"/>
  <c r="I318" i="5"/>
  <c r="F318" i="5"/>
  <c r="AB355" i="5"/>
  <c r="X366" i="5"/>
  <c r="R366" i="5"/>
  <c r="J366" i="5"/>
  <c r="H366" i="5"/>
  <c r="I366" i="5"/>
  <c r="F366" i="5"/>
  <c r="R378" i="5"/>
  <c r="J378" i="5"/>
  <c r="H378" i="5"/>
  <c r="I378" i="5"/>
  <c r="F378" i="5"/>
  <c r="AB114" i="5"/>
  <c r="AB146" i="5"/>
  <c r="J148" i="5"/>
  <c r="I148" i="5"/>
  <c r="H148" i="5"/>
  <c r="AB168" i="5"/>
  <c r="H173" i="5"/>
  <c r="X176" i="5"/>
  <c r="F177" i="5"/>
  <c r="R177" i="5"/>
  <c r="J177" i="5"/>
  <c r="AB178" i="5"/>
  <c r="J180" i="5"/>
  <c r="I180" i="5"/>
  <c r="H180" i="5"/>
  <c r="AB200" i="5"/>
  <c r="AB207" i="5"/>
  <c r="AB243" i="5"/>
  <c r="AB259" i="5"/>
  <c r="AB275" i="5"/>
  <c r="AB291" i="5"/>
  <c r="R314" i="5"/>
  <c r="H314" i="5"/>
  <c r="I314" i="5"/>
  <c r="F314" i="5"/>
  <c r="J314" i="5"/>
  <c r="AB323" i="5"/>
  <c r="X346" i="5"/>
  <c r="R346" i="5"/>
  <c r="J346" i="5"/>
  <c r="H346" i="5"/>
  <c r="I346" i="5"/>
  <c r="F346" i="5"/>
  <c r="AB353" i="5"/>
  <c r="F27" i="5"/>
  <c r="H19" i="5"/>
  <c r="H109" i="5"/>
  <c r="F113" i="5"/>
  <c r="R113" i="5"/>
  <c r="J113" i="5"/>
  <c r="X5" i="5"/>
  <c r="I19" i="5"/>
  <c r="F23" i="5"/>
  <c r="I27" i="5"/>
  <c r="F31"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X204" i="5"/>
  <c r="R208" i="5"/>
  <c r="J208" i="5"/>
  <c r="I208" i="5"/>
  <c r="H208" i="5"/>
  <c r="F217" i="5"/>
  <c r="X217" i="5"/>
  <c r="R217" i="5"/>
  <c r="J217" i="5"/>
  <c r="I217" i="5"/>
  <c r="AB219" i="5"/>
  <c r="H241" i="5"/>
  <c r="F241" i="5"/>
  <c r="R241" i="5"/>
  <c r="J241" i="5"/>
  <c r="I241" i="5"/>
  <c r="H273" i="5"/>
  <c r="F273" i="5"/>
  <c r="R273" i="5"/>
  <c r="J273" i="5"/>
  <c r="I273" i="5"/>
  <c r="H289" i="5"/>
  <c r="F289" i="5"/>
  <c r="X289" i="5"/>
  <c r="R289" i="5"/>
  <c r="J289" i="5"/>
  <c r="I289" i="5"/>
  <c r="R302" i="5"/>
  <c r="H302" i="5"/>
  <c r="J302" i="5"/>
  <c r="I302" i="5"/>
  <c r="F302" i="5"/>
  <c r="X302" i="5"/>
  <c r="AB403" i="5"/>
  <c r="H27" i="5"/>
  <c r="AB104" i="5"/>
  <c r="X112" i="5"/>
  <c r="J116" i="5"/>
  <c r="I116" i="5"/>
  <c r="H116" i="5"/>
  <c r="AB136" i="5"/>
  <c r="H141" i="5"/>
  <c r="F145" i="5"/>
  <c r="R145" i="5"/>
  <c r="J145" i="5"/>
  <c r="AB18" i="5"/>
  <c r="AB26" i="5"/>
  <c r="X28" i="5"/>
  <c r="F5" i="5"/>
  <c r="H17" i="5"/>
  <c r="F20" i="5"/>
  <c r="X23" i="5"/>
  <c r="H25" i="5"/>
  <c r="R27" i="5"/>
  <c r="F28" i="5"/>
  <c r="X31" i="5"/>
  <c r="AB34" i="5"/>
  <c r="AB37" i="5"/>
  <c r="AB41" i="5"/>
  <c r="AB45" i="5"/>
  <c r="AB49" i="5"/>
  <c r="AB53" i="5"/>
  <c r="AB57" i="5"/>
  <c r="AB61" i="5"/>
  <c r="AB65" i="5"/>
  <c r="AB72" i="5"/>
  <c r="AB76" i="5"/>
  <c r="AB79" i="5"/>
  <c r="AB83" i="5"/>
  <c r="AB87" i="5"/>
  <c r="AB91" i="5"/>
  <c r="AB95" i="5"/>
  <c r="AB96" i="5"/>
  <c r="H101" i="5"/>
  <c r="X104" i="5"/>
  <c r="F105" i="5"/>
  <c r="R105" i="5"/>
  <c r="AB106" i="5"/>
  <c r="J108" i="5"/>
  <c r="I108" i="5"/>
  <c r="H108" i="5"/>
  <c r="AB115" i="5"/>
  <c r="AB128" i="5"/>
  <c r="H133" i="5"/>
  <c r="X136" i="5"/>
  <c r="F137" i="5"/>
  <c r="R137" i="5"/>
  <c r="J137" i="5"/>
  <c r="AB138" i="5"/>
  <c r="J140" i="5"/>
  <c r="I140" i="5"/>
  <c r="H140" i="5"/>
  <c r="AB147" i="5"/>
  <c r="AB160" i="5"/>
  <c r="H165" i="5"/>
  <c r="X168" i="5"/>
  <c r="F169" i="5"/>
  <c r="R169" i="5"/>
  <c r="J169" i="5"/>
  <c r="AB170" i="5"/>
  <c r="J172" i="5"/>
  <c r="I172" i="5"/>
  <c r="H172" i="5"/>
  <c r="AB179" i="5"/>
  <c r="AB192" i="5"/>
  <c r="H197" i="5"/>
  <c r="X200" i="5"/>
  <c r="AB203" i="5"/>
  <c r="F204" i="5"/>
  <c r="H205" i="5"/>
  <c r="AB223" i="5"/>
  <c r="AB247" i="5"/>
  <c r="AB263" i="5"/>
  <c r="AB279" i="5"/>
  <c r="AB295" i="5"/>
  <c r="AB298" i="5"/>
  <c r="AB307" i="5"/>
  <c r="R326" i="5"/>
  <c r="H326" i="5"/>
  <c r="J326" i="5"/>
  <c r="I326" i="5"/>
  <c r="F326" i="5"/>
  <c r="X379" i="5"/>
  <c r="J379" i="5"/>
  <c r="R379" i="5"/>
  <c r="I379" i="5"/>
  <c r="H379" i="5"/>
  <c r="F379" i="5"/>
  <c r="AB397" i="5"/>
  <c r="F19" i="5"/>
  <c r="AB30" i="5"/>
  <c r="F21" i="5"/>
  <c r="AB24" i="5"/>
  <c r="H37" i="5"/>
  <c r="F37" i="5"/>
  <c r="H38" i="5"/>
  <c r="AB42" i="5"/>
  <c r="H45" i="5"/>
  <c r="F45" i="5"/>
  <c r="H46" i="5"/>
  <c r="AB50" i="5"/>
  <c r="H50" i="5"/>
  <c r="AB54" i="5"/>
  <c r="H54" i="5"/>
  <c r="AB58" i="5"/>
  <c r="AB62" i="5"/>
  <c r="AB66" i="5"/>
  <c r="AB69" i="5"/>
  <c r="H72" i="5"/>
  <c r="F72" i="5"/>
  <c r="H73" i="5"/>
  <c r="AB77" i="5"/>
  <c r="H79" i="5"/>
  <c r="F79" i="5"/>
  <c r="H80" i="5"/>
  <c r="AB84" i="5"/>
  <c r="H87" i="5"/>
  <c r="F87" i="5"/>
  <c r="H88" i="5"/>
  <c r="H91" i="5"/>
  <c r="F91" i="5"/>
  <c r="H92" i="5"/>
  <c r="AB108" i="5"/>
  <c r="R112" i="5"/>
  <c r="AB118" i="5"/>
  <c r="AB140" i="5"/>
  <c r="R144" i="5"/>
  <c r="H145" i="5"/>
  <c r="X148" i="5"/>
  <c r="F149" i="5"/>
  <c r="R149" i="5"/>
  <c r="J149" i="5"/>
  <c r="AB150" i="5"/>
  <c r="J152" i="5"/>
  <c r="I152" i="5"/>
  <c r="H152" i="5"/>
  <c r="AB172" i="5"/>
  <c r="R176" i="5"/>
  <c r="H177" i="5"/>
  <c r="X180" i="5"/>
  <c r="F181" i="5"/>
  <c r="R181" i="5"/>
  <c r="J181" i="5"/>
  <c r="AB182" i="5"/>
  <c r="R204" i="5"/>
  <c r="F209" i="5"/>
  <c r="R209" i="5"/>
  <c r="J209" i="5"/>
  <c r="I209" i="5"/>
  <c r="AB211" i="5"/>
  <c r="H221" i="5"/>
  <c r="F221" i="5"/>
  <c r="R221" i="5"/>
  <c r="J221" i="5"/>
  <c r="I221" i="5"/>
  <c r="AB227" i="5"/>
  <c r="H245" i="5"/>
  <c r="F245" i="5"/>
  <c r="R245" i="5"/>
  <c r="J245" i="5"/>
  <c r="I245" i="5"/>
  <c r="H261" i="5"/>
  <c r="F261" i="5"/>
  <c r="X261" i="5"/>
  <c r="R261" i="5"/>
  <c r="J261" i="5"/>
  <c r="I261" i="5"/>
  <c r="H277" i="5"/>
  <c r="F277" i="5"/>
  <c r="R277" i="5"/>
  <c r="J277" i="5"/>
  <c r="I277" i="5"/>
  <c r="H293" i="5"/>
  <c r="F293" i="5"/>
  <c r="X293" i="5"/>
  <c r="R293" i="5"/>
  <c r="J293" i="5"/>
  <c r="I293" i="5"/>
  <c r="R322" i="5"/>
  <c r="H322" i="5"/>
  <c r="I322" i="5"/>
  <c r="F322" i="5"/>
  <c r="J322" i="5"/>
  <c r="X347" i="5"/>
  <c r="J347" i="5"/>
  <c r="R347" i="5"/>
  <c r="I347" i="5"/>
  <c r="H347" i="5"/>
  <c r="F347" i="5"/>
  <c r="AB356" i="5"/>
  <c r="I465" i="5"/>
  <c r="H465" i="5"/>
  <c r="F465" i="5"/>
  <c r="X465" i="5"/>
  <c r="R465" i="5"/>
  <c r="J465" i="5"/>
  <c r="I489" i="5"/>
  <c r="H489" i="5"/>
  <c r="X489" i="5"/>
  <c r="R489" i="5"/>
  <c r="J489" i="5"/>
  <c r="F489" i="5"/>
  <c r="F6" i="5"/>
  <c r="F29" i="5"/>
  <c r="H34" i="5"/>
  <c r="F34" i="5"/>
  <c r="AB38" i="5"/>
  <c r="H41" i="5"/>
  <c r="F41" i="5"/>
  <c r="H42" i="5"/>
  <c r="AB46" i="5"/>
  <c r="H49" i="5"/>
  <c r="F49" i="5"/>
  <c r="H53" i="5"/>
  <c r="F53" i="5"/>
  <c r="H57" i="5"/>
  <c r="F57" i="5"/>
  <c r="H58" i="5"/>
  <c r="H61" i="5"/>
  <c r="F61" i="5"/>
  <c r="H62" i="5"/>
  <c r="H65" i="5"/>
  <c r="F65" i="5"/>
  <c r="H66" i="5"/>
  <c r="H69" i="5"/>
  <c r="AB73" i="5"/>
  <c r="H76" i="5"/>
  <c r="F76" i="5"/>
  <c r="H77" i="5"/>
  <c r="AB80" i="5"/>
  <c r="H83" i="5"/>
  <c r="F83" i="5"/>
  <c r="H84" i="5"/>
  <c r="AB88" i="5"/>
  <c r="AB92" i="5"/>
  <c r="H113" i="5"/>
  <c r="F117" i="5"/>
  <c r="R117" i="5"/>
  <c r="J117" i="5"/>
  <c r="J120" i="5"/>
  <c r="I120" i="5"/>
  <c r="H120" i="5"/>
  <c r="I5" i="5"/>
  <c r="R17" i="5"/>
  <c r="F18" i="5"/>
  <c r="I20" i="5"/>
  <c r="R22" i="5"/>
  <c r="H23" i="5"/>
  <c r="R25" i="5"/>
  <c r="F26" i="5"/>
  <c r="I28" i="5"/>
  <c r="X29" i="5"/>
  <c r="R30" i="5"/>
  <c r="H31" i="5"/>
  <c r="X34" i="5"/>
  <c r="X37" i="5"/>
  <c r="X49" i="5"/>
  <c r="X53" i="5"/>
  <c r="X57" i="5"/>
  <c r="X61" i="5"/>
  <c r="X65" i="5"/>
  <c r="X76" i="5"/>
  <c r="X79" i="5"/>
  <c r="X83" i="5"/>
  <c r="X96" i="5"/>
  <c r="R97" i="5"/>
  <c r="AB98" i="5"/>
  <c r="I100" i="5"/>
  <c r="H100" i="5"/>
  <c r="AB107" i="5"/>
  <c r="I113" i="5"/>
  <c r="F116" i="5"/>
  <c r="AB120" i="5"/>
  <c r="R124" i="5"/>
  <c r="H125" i="5"/>
  <c r="X128"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X192"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X327" i="5"/>
  <c r="J327" i="5"/>
  <c r="AB331" i="5"/>
  <c r="X338" i="5"/>
  <c r="R338" i="5"/>
  <c r="J338" i="5"/>
  <c r="H338" i="5"/>
  <c r="X339" i="5"/>
  <c r="J339" i="5"/>
  <c r="AB345" i="5"/>
  <c r="I363" i="5"/>
  <c r="AB368" i="5"/>
  <c r="J371" i="5"/>
  <c r="H375" i="5"/>
  <c r="AB377" i="5"/>
  <c r="AB380" i="5"/>
  <c r="R466" i="5"/>
  <c r="J466" i="5"/>
  <c r="I466" i="5"/>
  <c r="H466" i="5"/>
  <c r="F466" i="5"/>
  <c r="X466" i="5"/>
  <c r="R494" i="5"/>
  <c r="J494" i="5"/>
  <c r="I494" i="5"/>
  <c r="H494" i="5"/>
  <c r="F494" i="5"/>
  <c r="X494" i="5"/>
  <c r="R526" i="5"/>
  <c r="J526" i="5"/>
  <c r="I526" i="5"/>
  <c r="H526" i="5"/>
  <c r="F526" i="5"/>
  <c r="X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X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X394"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X343" i="5"/>
  <c r="J343" i="5"/>
  <c r="AB349" i="5"/>
  <c r="F359" i="5"/>
  <c r="AB362" i="5"/>
  <c r="AB372" i="5"/>
  <c r="X374" i="5"/>
  <c r="X375" i="5"/>
  <c r="J375" i="5"/>
  <c r="AB385" i="5"/>
  <c r="AB392" i="5"/>
  <c r="R478" i="5"/>
  <c r="J478" i="5"/>
  <c r="I478" i="5"/>
  <c r="H478" i="5"/>
  <c r="F478" i="5"/>
  <c r="I505" i="5"/>
  <c r="H505" i="5"/>
  <c r="X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X367" i="5"/>
  <c r="J367" i="5"/>
  <c r="H371" i="5"/>
  <c r="AB373" i="5"/>
  <c r="AB393" i="5"/>
  <c r="F394" i="5"/>
  <c r="AB400" i="5"/>
  <c r="AB404" i="5"/>
  <c r="J331" i="5"/>
  <c r="R339" i="5"/>
  <c r="AB346" i="5"/>
  <c r="AB347" i="5"/>
  <c r="R358" i="5"/>
  <c r="J358" i="5"/>
  <c r="H358" i="5"/>
  <c r="X359"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X482" i="5"/>
  <c r="F487" i="5"/>
  <c r="F503" i="5"/>
  <c r="X514" i="5"/>
  <c r="F535" i="5"/>
  <c r="R542" i="5"/>
  <c r="J542" i="5"/>
  <c r="AB548" i="5"/>
  <c r="AB567" i="5"/>
  <c r="AB577" i="5"/>
  <c r="AB580" i="5"/>
  <c r="AB591" i="5"/>
  <c r="AB592" i="5"/>
  <c r="H701" i="5"/>
  <c r="R701" i="5"/>
  <c r="J701" i="5"/>
  <c r="I701" i="5"/>
  <c r="F701" i="5"/>
  <c r="X701" i="5"/>
  <c r="AB473" i="5"/>
  <c r="AB478" i="5"/>
  <c r="X479" i="5"/>
  <c r="I479" i="5"/>
  <c r="AB489" i="5"/>
  <c r="AB494" i="5"/>
  <c r="X495" i="5"/>
  <c r="I495" i="5"/>
  <c r="AB505" i="5"/>
  <c r="F509" i="5"/>
  <c r="AB510" i="5"/>
  <c r="X511" i="5"/>
  <c r="I511" i="5"/>
  <c r="F514" i="5"/>
  <c r="AB521" i="5"/>
  <c r="F525" i="5"/>
  <c r="AB526" i="5"/>
  <c r="X527"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X475" i="5"/>
  <c r="I475" i="5"/>
  <c r="J477" i="5"/>
  <c r="AB479" i="5"/>
  <c r="AB485" i="5"/>
  <c r="AB490" i="5"/>
  <c r="J493" i="5"/>
  <c r="AB495" i="5"/>
  <c r="AB501" i="5"/>
  <c r="AB506" i="5"/>
  <c r="X507" i="5"/>
  <c r="I507" i="5"/>
  <c r="J509" i="5"/>
  <c r="AB511" i="5"/>
  <c r="AB517" i="5"/>
  <c r="AB522" i="5"/>
  <c r="X523"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X487" i="5"/>
  <c r="I487" i="5"/>
  <c r="F490" i="5"/>
  <c r="AB491" i="5"/>
  <c r="AB497" i="5"/>
  <c r="AB502" i="5"/>
  <c r="X503" i="5"/>
  <c r="I503" i="5"/>
  <c r="F506" i="5"/>
  <c r="AB507" i="5"/>
  <c r="AB513" i="5"/>
  <c r="AB518" i="5"/>
  <c r="F522" i="5"/>
  <c r="AB523" i="5"/>
  <c r="AB529" i="5"/>
  <c r="AB534" i="5"/>
  <c r="X535" i="5"/>
  <c r="I535" i="5"/>
  <c r="F538" i="5"/>
  <c r="AB539" i="5"/>
  <c r="AB544" i="5"/>
  <c r="F545" i="5"/>
  <c r="H554" i="5"/>
  <c r="AB571" i="5"/>
  <c r="J577" i="5"/>
  <c r="I577" i="5"/>
  <c r="H577" i="5"/>
  <c r="X577" i="5"/>
  <c r="AB581" i="5"/>
  <c r="AB584" i="5"/>
  <c r="H685" i="5"/>
  <c r="R685" i="5"/>
  <c r="J685" i="5"/>
  <c r="I685" i="5"/>
  <c r="F685" i="5"/>
  <c r="X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X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AB530" i="5"/>
  <c r="X531" i="5"/>
  <c r="I531" i="5"/>
  <c r="AB535" i="5"/>
  <c r="AB541" i="5"/>
  <c r="J553" i="5"/>
  <c r="I553" i="5"/>
  <c r="H553" i="5"/>
  <c r="AB560" i="5"/>
  <c r="AB579" i="5"/>
  <c r="AB587" i="5"/>
  <c r="AB588" i="5"/>
  <c r="R589" i="5"/>
  <c r="J589" i="5"/>
  <c r="I589" i="5"/>
  <c r="H589" i="5"/>
  <c r="X589" i="5"/>
  <c r="H697" i="5"/>
  <c r="R697" i="5"/>
  <c r="J697" i="5"/>
  <c r="I697" i="5"/>
  <c r="F697" i="5"/>
  <c r="X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X680" i="5"/>
  <c r="I680" i="5"/>
  <c r="I683" i="5"/>
  <c r="H684" i="5"/>
  <c r="AB686" i="5"/>
  <c r="F696" i="5"/>
  <c r="X696" i="5"/>
  <c r="I696" i="5"/>
  <c r="I699" i="5"/>
  <c r="H700" i="5"/>
  <c r="J702" i="5"/>
  <c r="I702" i="5"/>
  <c r="F702" i="5"/>
  <c r="X702" i="5"/>
  <c r="AB706" i="5"/>
  <c r="S710" i="5"/>
  <c r="H714" i="5"/>
  <c r="X717" i="5"/>
  <c r="J718" i="5"/>
  <c r="I718" i="5"/>
  <c r="F718" i="5"/>
  <c r="X718" i="5"/>
  <c r="H721" i="5"/>
  <c r="R721" i="5"/>
  <c r="AB722" i="5"/>
  <c r="R723" i="5"/>
  <c r="H723" i="5"/>
  <c r="S726" i="5"/>
  <c r="H730" i="5"/>
  <c r="J734" i="5"/>
  <c r="I734" i="5"/>
  <c r="F734" i="5"/>
  <c r="X734" i="5"/>
  <c r="H737" i="5"/>
  <c r="R737" i="5"/>
  <c r="AB738" i="5"/>
  <c r="R739" i="5"/>
  <c r="H739" i="5"/>
  <c r="S742" i="5"/>
  <c r="S752" i="5"/>
  <c r="AB754" i="5"/>
  <c r="H760" i="5"/>
  <c r="F760" i="5"/>
  <c r="X760" i="5"/>
  <c r="J760" i="5"/>
  <c r="I760" i="5"/>
  <c r="J766" i="5"/>
  <c r="I766" i="5"/>
  <c r="H766" i="5"/>
  <c r="F766" i="5"/>
  <c r="X766" i="5"/>
  <c r="H776" i="5"/>
  <c r="F776" i="5"/>
  <c r="X776" i="5"/>
  <c r="J776" i="5"/>
  <c r="I776" i="5"/>
  <c r="J782" i="5"/>
  <c r="I782" i="5"/>
  <c r="H782" i="5"/>
  <c r="F782" i="5"/>
  <c r="X782" i="5"/>
  <c r="J810" i="5"/>
  <c r="X810" i="5"/>
  <c r="F810" i="5"/>
  <c r="R810" i="5"/>
  <c r="I810" i="5"/>
  <c r="H810" i="5"/>
  <c r="I845" i="5"/>
  <c r="H845" i="5"/>
  <c r="X845" i="5"/>
  <c r="R845" i="5"/>
  <c r="J845" i="5"/>
  <c r="F845" i="5"/>
  <c r="I543" i="5"/>
  <c r="I547" i="5"/>
  <c r="I555" i="5"/>
  <c r="I559" i="5"/>
  <c r="I563" i="5"/>
  <c r="I567" i="5"/>
  <c r="I579" i="5"/>
  <c r="X593" i="5"/>
  <c r="I595" i="5"/>
  <c r="I599" i="5"/>
  <c r="X601" i="5"/>
  <c r="X605" i="5"/>
  <c r="I607" i="5"/>
  <c r="X609" i="5"/>
  <c r="I611" i="5"/>
  <c r="X613" i="5"/>
  <c r="I615" i="5"/>
  <c r="X617" i="5"/>
  <c r="I619" i="5"/>
  <c r="X621" i="5"/>
  <c r="I623" i="5"/>
  <c r="X625" i="5"/>
  <c r="I631" i="5"/>
  <c r="X633" i="5"/>
  <c r="X637" i="5"/>
  <c r="X641" i="5"/>
  <c r="I647" i="5"/>
  <c r="I651" i="5"/>
  <c r="I655" i="5"/>
  <c r="AB676" i="5"/>
  <c r="S678" i="5"/>
  <c r="AB681" i="5"/>
  <c r="J683" i="5"/>
  <c r="J684" i="5"/>
  <c r="F686" i="5"/>
  <c r="S688" i="5"/>
  <c r="AB692" i="5"/>
  <c r="S694" i="5"/>
  <c r="AB697" i="5"/>
  <c r="J699" i="5"/>
  <c r="J700" i="5"/>
  <c r="X703" i="5"/>
  <c r="F704" i="5"/>
  <c r="X704" i="5"/>
  <c r="J704" i="5"/>
  <c r="I704" i="5"/>
  <c r="AB708" i="5"/>
  <c r="H716" i="5"/>
  <c r="F717" i="5"/>
  <c r="X719" i="5"/>
  <c r="F720" i="5"/>
  <c r="X720" i="5"/>
  <c r="J720" i="5"/>
  <c r="I720" i="5"/>
  <c r="AB724" i="5"/>
  <c r="H732" i="5"/>
  <c r="X735" i="5"/>
  <c r="F736" i="5"/>
  <c r="X736" i="5"/>
  <c r="J736" i="5"/>
  <c r="I736" i="5"/>
  <c r="AB740" i="5"/>
  <c r="S744" i="5"/>
  <c r="J754" i="5"/>
  <c r="I754" i="5"/>
  <c r="H754" i="5"/>
  <c r="F754" i="5"/>
  <c r="X754" i="5"/>
  <c r="AB764" i="5"/>
  <c r="S764" i="5"/>
  <c r="S770" i="5"/>
  <c r="AB770" i="5"/>
  <c r="AB780" i="5"/>
  <c r="S780" i="5"/>
  <c r="S786" i="5"/>
  <c r="AB786" i="5"/>
  <c r="R798" i="5"/>
  <c r="J798" i="5"/>
  <c r="I798" i="5"/>
  <c r="H798" i="5"/>
  <c r="F798" i="5"/>
  <c r="X798" i="5"/>
  <c r="J822" i="5"/>
  <c r="I822" i="5"/>
  <c r="X822" i="5"/>
  <c r="R822" i="5"/>
  <c r="H822" i="5"/>
  <c r="F822" i="5"/>
  <c r="J651" i="5"/>
  <c r="J655" i="5"/>
  <c r="S656" i="5"/>
  <c r="J659" i="5"/>
  <c r="S660" i="5"/>
  <c r="J663" i="5"/>
  <c r="S664" i="5"/>
  <c r="S668" i="5"/>
  <c r="J671" i="5"/>
  <c r="S672" i="5"/>
  <c r="F676" i="5"/>
  <c r="X676" i="5"/>
  <c r="I676" i="5"/>
  <c r="J678" i="5"/>
  <c r="I678" i="5"/>
  <c r="X678" i="5"/>
  <c r="AB682" i="5"/>
  <c r="F692" i="5"/>
  <c r="X692" i="5"/>
  <c r="I692" i="5"/>
  <c r="J694" i="5"/>
  <c r="I694" i="5"/>
  <c r="X694" i="5"/>
  <c r="AB698" i="5"/>
  <c r="F703" i="5"/>
  <c r="J706" i="5"/>
  <c r="I706" i="5"/>
  <c r="F706" i="5"/>
  <c r="X706" i="5"/>
  <c r="H709" i="5"/>
  <c r="R709" i="5"/>
  <c r="AB710" i="5"/>
  <c r="R711" i="5"/>
  <c r="H711" i="5"/>
  <c r="F719" i="5"/>
  <c r="J722" i="5"/>
  <c r="I722" i="5"/>
  <c r="F722" i="5"/>
  <c r="X722" i="5"/>
  <c r="AB726" i="5"/>
  <c r="R727" i="5"/>
  <c r="H727" i="5"/>
  <c r="F735" i="5"/>
  <c r="J738" i="5"/>
  <c r="I738" i="5"/>
  <c r="F738" i="5"/>
  <c r="X738" i="5"/>
  <c r="X739" i="5"/>
  <c r="AB742" i="5"/>
  <c r="R743" i="5"/>
  <c r="H743" i="5"/>
  <c r="H764" i="5"/>
  <c r="F764" i="5"/>
  <c r="X764" i="5"/>
  <c r="J764" i="5"/>
  <c r="I764" i="5"/>
  <c r="H780" i="5"/>
  <c r="F780" i="5"/>
  <c r="X780" i="5"/>
  <c r="J780" i="5"/>
  <c r="I780" i="5"/>
  <c r="J786" i="5"/>
  <c r="I786" i="5"/>
  <c r="H786" i="5"/>
  <c r="F786" i="5"/>
  <c r="X786" i="5"/>
  <c r="J794" i="5"/>
  <c r="AB677" i="5"/>
  <c r="AB688" i="5"/>
  <c r="AB693" i="5"/>
  <c r="F708" i="5"/>
  <c r="X708" i="5"/>
  <c r="J708" i="5"/>
  <c r="I708" i="5"/>
  <c r="F724" i="5"/>
  <c r="X724" i="5"/>
  <c r="J724" i="5"/>
  <c r="I724" i="5"/>
  <c r="F740" i="5"/>
  <c r="X740" i="5"/>
  <c r="J740" i="5"/>
  <c r="I740" i="5"/>
  <c r="S748" i="5"/>
  <c r="AB750" i="5"/>
  <c r="S758" i="5"/>
  <c r="AB758" i="5"/>
  <c r="AB768" i="5"/>
  <c r="S768" i="5"/>
  <c r="S774" i="5"/>
  <c r="AB774" i="5"/>
  <c r="AB784" i="5"/>
  <c r="S784" i="5"/>
  <c r="R790" i="5"/>
  <c r="J790" i="5"/>
  <c r="I790" i="5"/>
  <c r="H790" i="5"/>
  <c r="F790" i="5"/>
  <c r="X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X688" i="5"/>
  <c r="I688" i="5"/>
  <c r="H689" i="5"/>
  <c r="R689" i="5"/>
  <c r="H692" i="5"/>
  <c r="AB694" i="5"/>
  <c r="S702" i="5"/>
  <c r="R704" i="5"/>
  <c r="H706" i="5"/>
  <c r="X709" i="5"/>
  <c r="J710" i="5"/>
  <c r="I710" i="5"/>
  <c r="F710" i="5"/>
  <c r="X710" i="5"/>
  <c r="AB714" i="5"/>
  <c r="S718" i="5"/>
  <c r="R720" i="5"/>
  <c r="H722" i="5"/>
  <c r="J726" i="5"/>
  <c r="I726" i="5"/>
  <c r="F726" i="5"/>
  <c r="X726" i="5"/>
  <c r="H729" i="5"/>
  <c r="R729" i="5"/>
  <c r="AB730" i="5"/>
  <c r="R731" i="5"/>
  <c r="H731" i="5"/>
  <c r="S734" i="5"/>
  <c r="H738" i="5"/>
  <c r="X741" i="5"/>
  <c r="J742" i="5"/>
  <c r="I742" i="5"/>
  <c r="F742" i="5"/>
  <c r="X742" i="5"/>
  <c r="F748" i="5"/>
  <c r="X748" i="5"/>
  <c r="J748" i="5"/>
  <c r="I748" i="5"/>
  <c r="J750" i="5"/>
  <c r="I750" i="5"/>
  <c r="H750" i="5"/>
  <c r="F750" i="5"/>
  <c r="X750" i="5"/>
  <c r="F751" i="5"/>
  <c r="J758" i="5"/>
  <c r="I758" i="5"/>
  <c r="H758" i="5"/>
  <c r="F758" i="5"/>
  <c r="X758" i="5"/>
  <c r="R764" i="5"/>
  <c r="H768" i="5"/>
  <c r="F768" i="5"/>
  <c r="X768" i="5"/>
  <c r="J768" i="5"/>
  <c r="I768" i="5"/>
  <c r="J774" i="5"/>
  <c r="I774" i="5"/>
  <c r="H774" i="5"/>
  <c r="F774" i="5"/>
  <c r="X774" i="5"/>
  <c r="R780" i="5"/>
  <c r="H784" i="5"/>
  <c r="F784" i="5"/>
  <c r="X784" i="5"/>
  <c r="J784" i="5"/>
  <c r="I784" i="5"/>
  <c r="R786" i="5"/>
  <c r="AB796" i="5"/>
  <c r="S796" i="5"/>
  <c r="H800" i="5"/>
  <c r="F800" i="5"/>
  <c r="X800" i="5"/>
  <c r="R800" i="5"/>
  <c r="J800" i="5"/>
  <c r="I800" i="5"/>
  <c r="I829" i="5"/>
  <c r="H829" i="5"/>
  <c r="X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X727" i="5"/>
  <c r="F728" i="5"/>
  <c r="X728" i="5"/>
  <c r="J728" i="5"/>
  <c r="I728" i="5"/>
  <c r="AB732" i="5"/>
  <c r="S736" i="5"/>
  <c r="J737" i="5"/>
  <c r="R738" i="5"/>
  <c r="I739" i="5"/>
  <c r="H740" i="5"/>
  <c r="X743" i="5"/>
  <c r="AB746" i="5"/>
  <c r="AB756" i="5"/>
  <c r="S756" i="5"/>
  <c r="S762" i="5"/>
  <c r="AB762" i="5"/>
  <c r="AB772" i="5"/>
  <c r="S772" i="5"/>
  <c r="S778" i="5"/>
  <c r="AB778" i="5"/>
  <c r="AB788" i="5"/>
  <c r="S788" i="5"/>
  <c r="AB792" i="5"/>
  <c r="S792" i="5"/>
  <c r="H796" i="5"/>
  <c r="F796" i="5"/>
  <c r="X796" i="5"/>
  <c r="J796" i="5"/>
  <c r="I796" i="5"/>
  <c r="J593" i="5"/>
  <c r="J601" i="5"/>
  <c r="J605" i="5"/>
  <c r="J609" i="5"/>
  <c r="J613" i="5"/>
  <c r="J617" i="5"/>
  <c r="J621" i="5"/>
  <c r="J625" i="5"/>
  <c r="R676" i="5"/>
  <c r="F683" i="5"/>
  <c r="F684" i="5"/>
  <c r="X684" i="5"/>
  <c r="I684" i="5"/>
  <c r="J686" i="5"/>
  <c r="I686" i="5"/>
  <c r="X686" i="5"/>
  <c r="F699" i="5"/>
  <c r="F700" i="5"/>
  <c r="X700" i="5"/>
  <c r="I700" i="5"/>
  <c r="AB702" i="5"/>
  <c r="R703" i="5"/>
  <c r="H703" i="5"/>
  <c r="R708" i="5"/>
  <c r="J714" i="5"/>
  <c r="I714" i="5"/>
  <c r="F714" i="5"/>
  <c r="X714" i="5"/>
  <c r="H717" i="5"/>
  <c r="R717" i="5"/>
  <c r="AB718" i="5"/>
  <c r="R719" i="5"/>
  <c r="H719" i="5"/>
  <c r="R724" i="5"/>
  <c r="J730" i="5"/>
  <c r="I730" i="5"/>
  <c r="F730" i="5"/>
  <c r="X730" i="5"/>
  <c r="AB734" i="5"/>
  <c r="R735" i="5"/>
  <c r="H735" i="5"/>
  <c r="R740" i="5"/>
  <c r="J746" i="5"/>
  <c r="I746" i="5"/>
  <c r="H746" i="5"/>
  <c r="F746" i="5"/>
  <c r="X746" i="5"/>
  <c r="H756" i="5"/>
  <c r="F756" i="5"/>
  <c r="X756" i="5"/>
  <c r="J756" i="5"/>
  <c r="I756" i="5"/>
  <c r="H772" i="5"/>
  <c r="F772" i="5"/>
  <c r="X772" i="5"/>
  <c r="J772" i="5"/>
  <c r="I772" i="5"/>
  <c r="H788" i="5"/>
  <c r="F788" i="5"/>
  <c r="X788" i="5"/>
  <c r="J788" i="5"/>
  <c r="I788" i="5"/>
  <c r="H792" i="5"/>
  <c r="F792" i="5"/>
  <c r="X792" i="5"/>
  <c r="J792" i="5"/>
  <c r="I792" i="5"/>
  <c r="X801" i="5"/>
  <c r="R801" i="5"/>
  <c r="J801" i="5"/>
  <c r="I801" i="5"/>
  <c r="H801" i="5"/>
  <c r="F801" i="5"/>
  <c r="I837" i="5"/>
  <c r="H837" i="5"/>
  <c r="X837" i="5"/>
  <c r="R837" i="5"/>
  <c r="J837" i="5"/>
  <c r="F837" i="5"/>
  <c r="AB680" i="5"/>
  <c r="AB685" i="5"/>
  <c r="AB696" i="5"/>
  <c r="AB701" i="5"/>
  <c r="F716" i="5"/>
  <c r="X716" i="5"/>
  <c r="J716" i="5"/>
  <c r="I716" i="5"/>
  <c r="F732" i="5"/>
  <c r="X732" i="5"/>
  <c r="J732" i="5"/>
  <c r="I732" i="5"/>
  <c r="S750" i="5"/>
  <c r="R751" i="5"/>
  <c r="J751" i="5"/>
  <c r="H751" i="5"/>
  <c r="AB760" i="5"/>
  <c r="S760" i="5"/>
  <c r="S766" i="5"/>
  <c r="AB766" i="5"/>
  <c r="AB776" i="5"/>
  <c r="S776" i="5"/>
  <c r="S782" i="5"/>
  <c r="AB782" i="5"/>
  <c r="H817" i="5"/>
  <c r="X817" i="5"/>
  <c r="R817" i="5"/>
  <c r="J817" i="5"/>
  <c r="I817" i="5"/>
  <c r="F817" i="5"/>
  <c r="X914" i="5"/>
  <c r="R914" i="5"/>
  <c r="I914" i="5"/>
  <c r="J914" i="5"/>
  <c r="H914" i="5"/>
  <c r="F914" i="5"/>
  <c r="R753" i="5"/>
  <c r="R765" i="5"/>
  <c r="R773" i="5"/>
  <c r="R777" i="5"/>
  <c r="R781" i="5"/>
  <c r="R785" i="5"/>
  <c r="R793" i="5"/>
  <c r="R797" i="5"/>
  <c r="S801" i="5"/>
  <c r="H802" i="5"/>
  <c r="H804" i="5"/>
  <c r="S806" i="5"/>
  <c r="X811" i="5"/>
  <c r="H815" i="5"/>
  <c r="H816" i="5"/>
  <c r="F819" i="5"/>
  <c r="AB825" i="5"/>
  <c r="H851" i="5"/>
  <c r="AB855" i="5"/>
  <c r="AB856" i="5"/>
  <c r="AB859" i="5"/>
  <c r="F868" i="5"/>
  <c r="S872" i="5"/>
  <c r="I884" i="5"/>
  <c r="X884" i="5"/>
  <c r="R884" i="5"/>
  <c r="H884" i="5"/>
  <c r="J976" i="5"/>
  <c r="I976" i="5"/>
  <c r="H976" i="5"/>
  <c r="X976" i="5"/>
  <c r="F976" i="5"/>
  <c r="R976" i="5"/>
  <c r="J1048" i="5"/>
  <c r="I1048" i="5"/>
  <c r="H1048" i="5"/>
  <c r="X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X830" i="5"/>
  <c r="R838" i="5"/>
  <c r="J838" i="5"/>
  <c r="I838" i="5"/>
  <c r="X838" i="5"/>
  <c r="X839" i="5"/>
  <c r="R839" i="5"/>
  <c r="I839" i="5"/>
  <c r="J846" i="5"/>
  <c r="X846" i="5"/>
  <c r="S860" i="5"/>
  <c r="AB863" i="5"/>
  <c r="AB871" i="5"/>
  <c r="AB872" i="5"/>
  <c r="AB875" i="5"/>
  <c r="S888" i="5"/>
  <c r="X894" i="5"/>
  <c r="R894" i="5"/>
  <c r="I894" i="5"/>
  <c r="F894" i="5"/>
  <c r="H894" i="5"/>
  <c r="I904" i="5"/>
  <c r="X904" i="5"/>
  <c r="J904" i="5"/>
  <c r="H904" i="5"/>
  <c r="F904" i="5"/>
  <c r="R904" i="5"/>
  <c r="AB919" i="5"/>
  <c r="S924" i="5"/>
  <c r="AB948" i="5"/>
  <c r="S948" i="5"/>
  <c r="R989" i="5"/>
  <c r="J989" i="5"/>
  <c r="I989" i="5"/>
  <c r="X989" i="5"/>
  <c r="H989" i="5"/>
  <c r="F989" i="5"/>
  <c r="AB1040" i="5"/>
  <c r="S1040" i="5"/>
  <c r="J814" i="5"/>
  <c r="X814" i="5"/>
  <c r="AB879" i="5"/>
  <c r="AB887" i="5"/>
  <c r="R901" i="5"/>
  <c r="I901" i="5"/>
  <c r="H901" i="5"/>
  <c r="X901" i="5"/>
  <c r="I916" i="5"/>
  <c r="X916" i="5"/>
  <c r="F916" i="5"/>
  <c r="R916" i="5"/>
  <c r="H916" i="5"/>
  <c r="I924" i="5"/>
  <c r="X924" i="5"/>
  <c r="R924" i="5"/>
  <c r="J924" i="5"/>
  <c r="H924" i="5"/>
  <c r="AB984" i="5"/>
  <c r="S984" i="5"/>
  <c r="J1080" i="5"/>
  <c r="I1080" i="5"/>
  <c r="H1080" i="5"/>
  <c r="X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X851" i="5"/>
  <c r="R851" i="5"/>
  <c r="F851" i="5"/>
  <c r="I851" i="5"/>
  <c r="X855" i="5"/>
  <c r="R855" i="5"/>
  <c r="I855" i="5"/>
  <c r="H855" i="5"/>
  <c r="F855" i="5"/>
  <c r="X859" i="5"/>
  <c r="R859" i="5"/>
  <c r="J859" i="5"/>
  <c r="I859" i="5"/>
  <c r="F859" i="5"/>
  <c r="AB891" i="5"/>
  <c r="S892" i="5"/>
  <c r="X899" i="5"/>
  <c r="R899" i="5"/>
  <c r="H899" i="5"/>
  <c r="F899" i="5"/>
  <c r="I899" i="5"/>
  <c r="F901" i="5"/>
  <c r="AB907" i="5"/>
  <c r="J916" i="5"/>
  <c r="X919" i="5"/>
  <c r="R919" i="5"/>
  <c r="J919" i="5"/>
  <c r="I919" i="5"/>
  <c r="H919" i="5"/>
  <c r="F919" i="5"/>
  <c r="F924" i="5"/>
  <c r="I932" i="5"/>
  <c r="X932" i="5"/>
  <c r="F932" i="5"/>
  <c r="R932" i="5"/>
  <c r="J932" i="5"/>
  <c r="H932" i="5"/>
  <c r="I940" i="5"/>
  <c r="X940" i="5"/>
  <c r="R940" i="5"/>
  <c r="J940" i="5"/>
  <c r="F940" i="5"/>
  <c r="R957" i="5"/>
  <c r="J957" i="5"/>
  <c r="I957" i="5"/>
  <c r="H957" i="5"/>
  <c r="F957" i="5"/>
  <c r="X957" i="5"/>
  <c r="AB965" i="5"/>
  <c r="J988" i="5"/>
  <c r="I988" i="5"/>
  <c r="H988" i="5"/>
  <c r="X988" i="5"/>
  <c r="F988" i="5"/>
  <c r="R988" i="5"/>
  <c r="J1032" i="5"/>
  <c r="I1032" i="5"/>
  <c r="H1032" i="5"/>
  <c r="X1032" i="5"/>
  <c r="F1032" i="5"/>
  <c r="R1032" i="5"/>
  <c r="AB1072" i="5"/>
  <c r="S1072" i="5"/>
  <c r="S802" i="5"/>
  <c r="J805" i="5"/>
  <c r="R819" i="5"/>
  <c r="I819" i="5"/>
  <c r="S826" i="5"/>
  <c r="F833" i="5"/>
  <c r="F841" i="5"/>
  <c r="X850" i="5"/>
  <c r="R850" i="5"/>
  <c r="I850" i="5"/>
  <c r="H850" i="5"/>
  <c r="F850" i="5"/>
  <c r="X871" i="5"/>
  <c r="R871" i="5"/>
  <c r="I871" i="5"/>
  <c r="H871" i="5"/>
  <c r="F871" i="5"/>
  <c r="X875" i="5"/>
  <c r="R875" i="5"/>
  <c r="J875" i="5"/>
  <c r="I875" i="5"/>
  <c r="F875" i="5"/>
  <c r="J901" i="5"/>
  <c r="H940" i="5"/>
  <c r="AB975" i="5"/>
  <c r="R1025" i="5"/>
  <c r="J1025" i="5"/>
  <c r="I1025" i="5"/>
  <c r="H1025" i="5"/>
  <c r="F1025" i="5"/>
  <c r="X1025" i="5"/>
  <c r="J1112" i="5"/>
  <c r="I1112" i="5"/>
  <c r="H1112" i="5"/>
  <c r="X1112" i="5"/>
  <c r="F1112" i="5"/>
  <c r="R1112" i="5"/>
  <c r="R1172" i="5"/>
  <c r="J1172" i="5"/>
  <c r="I1172" i="5"/>
  <c r="H1172" i="5"/>
  <c r="F1172" i="5"/>
  <c r="X1172" i="5"/>
  <c r="F804" i="5"/>
  <c r="R804" i="5"/>
  <c r="I808" i="5"/>
  <c r="AB810" i="5"/>
  <c r="F814" i="5"/>
  <c r="AB816" i="5"/>
  <c r="H821" i="5"/>
  <c r="X821" i="5"/>
  <c r="R821" i="5"/>
  <c r="AB822" i="5"/>
  <c r="R823" i="5"/>
  <c r="I823" i="5"/>
  <c r="J826" i="5"/>
  <c r="I826" i="5"/>
  <c r="X826" i="5"/>
  <c r="X827" i="5"/>
  <c r="R827" i="5"/>
  <c r="I827" i="5"/>
  <c r="X835" i="5"/>
  <c r="R835" i="5"/>
  <c r="I835" i="5"/>
  <c r="F839" i="5"/>
  <c r="X843" i="5"/>
  <c r="R843" i="5"/>
  <c r="I843" i="5"/>
  <c r="AB850" i="5"/>
  <c r="I856" i="5"/>
  <c r="X856" i="5"/>
  <c r="H856" i="5"/>
  <c r="F856" i="5"/>
  <c r="R856" i="5"/>
  <c r="S864" i="5"/>
  <c r="AB892" i="5"/>
  <c r="AB903" i="5"/>
  <c r="I910" i="5"/>
  <c r="AB913" i="5"/>
  <c r="I920" i="5"/>
  <c r="X920" i="5"/>
  <c r="J920" i="5"/>
  <c r="H920" i="5"/>
  <c r="F920" i="5"/>
  <c r="R920" i="5"/>
  <c r="I956" i="5"/>
  <c r="H956" i="5"/>
  <c r="X956" i="5"/>
  <c r="J956" i="5"/>
  <c r="F956" i="5"/>
  <c r="R956" i="5"/>
  <c r="AB1024" i="5"/>
  <c r="S1024" i="5"/>
  <c r="J1064" i="5"/>
  <c r="I1064" i="5"/>
  <c r="H1064" i="5"/>
  <c r="X1064" i="5"/>
  <c r="F1064" i="5"/>
  <c r="R1064" i="5"/>
  <c r="AB1104" i="5"/>
  <c r="S1104" i="5"/>
  <c r="I811" i="5"/>
  <c r="H814" i="5"/>
  <c r="F816" i="5"/>
  <c r="X816" i="5"/>
  <c r="R816" i="5"/>
  <c r="I816" i="5"/>
  <c r="H825" i="5"/>
  <c r="X825" i="5"/>
  <c r="R825" i="5"/>
  <c r="I852" i="5"/>
  <c r="X852" i="5"/>
  <c r="R852" i="5"/>
  <c r="H852" i="5"/>
  <c r="AB854" i="5"/>
  <c r="AB858" i="5"/>
  <c r="AB866" i="5"/>
  <c r="I872" i="5"/>
  <c r="X872" i="5"/>
  <c r="H872" i="5"/>
  <c r="F872" i="5"/>
  <c r="R872" i="5"/>
  <c r="S880" i="5"/>
  <c r="X882" i="5"/>
  <c r="R882" i="5"/>
  <c r="I882" i="5"/>
  <c r="H882" i="5"/>
  <c r="F882" i="5"/>
  <c r="X891" i="5"/>
  <c r="R891" i="5"/>
  <c r="J891" i="5"/>
  <c r="I891" i="5"/>
  <c r="F891" i="5"/>
  <c r="I900" i="5"/>
  <c r="X900" i="5"/>
  <c r="F900" i="5"/>
  <c r="R900" i="5"/>
  <c r="H900" i="5"/>
  <c r="S908" i="5"/>
  <c r="R917" i="5"/>
  <c r="I917" i="5"/>
  <c r="H917" i="5"/>
  <c r="X917" i="5"/>
  <c r="AB923" i="5"/>
  <c r="I944" i="5"/>
  <c r="X944" i="5"/>
  <c r="R944" i="5"/>
  <c r="J944" i="5"/>
  <c r="H944" i="5"/>
  <c r="F944" i="5"/>
  <c r="I960" i="5"/>
  <c r="H960" i="5"/>
  <c r="X960" i="5"/>
  <c r="F960" i="5"/>
  <c r="R960" i="5"/>
  <c r="J960" i="5"/>
  <c r="AB964" i="5"/>
  <c r="S964" i="5"/>
  <c r="AB1056" i="5"/>
  <c r="S1056" i="5"/>
  <c r="AB805" i="5"/>
  <c r="H805" i="5"/>
  <c r="X805" i="5"/>
  <c r="AB811" i="5"/>
  <c r="I814" i="5"/>
  <c r="F820" i="5"/>
  <c r="X820" i="5"/>
  <c r="R820" i="5"/>
  <c r="I820" i="5"/>
  <c r="I833" i="5"/>
  <c r="H833" i="5"/>
  <c r="X833" i="5"/>
  <c r="R833" i="5"/>
  <c r="I841" i="5"/>
  <c r="H841" i="5"/>
  <c r="X841" i="5"/>
  <c r="R841" i="5"/>
  <c r="F852" i="5"/>
  <c r="I868" i="5"/>
  <c r="X868" i="5"/>
  <c r="R868" i="5"/>
  <c r="H868" i="5"/>
  <c r="J872" i="5"/>
  <c r="I888" i="5"/>
  <c r="X888" i="5"/>
  <c r="H888" i="5"/>
  <c r="F888" i="5"/>
  <c r="R888" i="5"/>
  <c r="J900" i="5"/>
  <c r="X903" i="5"/>
  <c r="R903" i="5"/>
  <c r="J903" i="5"/>
  <c r="I903" i="5"/>
  <c r="H903" i="5"/>
  <c r="F903" i="5"/>
  <c r="X915" i="5"/>
  <c r="R915" i="5"/>
  <c r="H915" i="5"/>
  <c r="F915" i="5"/>
  <c r="I915" i="5"/>
  <c r="F917" i="5"/>
  <c r="X931" i="5"/>
  <c r="R931" i="5"/>
  <c r="H931" i="5"/>
  <c r="J931" i="5"/>
  <c r="I931" i="5"/>
  <c r="F931" i="5"/>
  <c r="X958" i="5"/>
  <c r="R958" i="5"/>
  <c r="I958" i="5"/>
  <c r="J958" i="5"/>
  <c r="H958" i="5"/>
  <c r="F958" i="5"/>
  <c r="J1096" i="5"/>
  <c r="I1096" i="5"/>
  <c r="H1096" i="5"/>
  <c r="X1096" i="5"/>
  <c r="F1096" i="5"/>
  <c r="R1096" i="5"/>
  <c r="I860" i="5"/>
  <c r="X860" i="5"/>
  <c r="I876" i="5"/>
  <c r="X876" i="5"/>
  <c r="I892" i="5"/>
  <c r="X892" i="5"/>
  <c r="I908" i="5"/>
  <c r="X908" i="5"/>
  <c r="AB929" i="5"/>
  <c r="X946" i="5"/>
  <c r="R946" i="5"/>
  <c r="I946" i="5"/>
  <c r="F954" i="5"/>
  <c r="X970" i="5"/>
  <c r="R970" i="5"/>
  <c r="I970" i="5"/>
  <c r="AB992" i="5"/>
  <c r="X1009" i="5"/>
  <c r="AB1120" i="5"/>
  <c r="S1120" i="5"/>
  <c r="AB1148" i="5"/>
  <c r="AB1350" i="5"/>
  <c r="S1350" i="5"/>
  <c r="H880" i="5"/>
  <c r="H896" i="5"/>
  <c r="H912" i="5"/>
  <c r="H928" i="5"/>
  <c r="F929" i="5"/>
  <c r="R933" i="5"/>
  <c r="I933" i="5"/>
  <c r="X935" i="5"/>
  <c r="R935" i="5"/>
  <c r="J935" i="5"/>
  <c r="I936" i="5"/>
  <c r="X936" i="5"/>
  <c r="J936" i="5"/>
  <c r="F943" i="5"/>
  <c r="F950" i="5"/>
  <c r="R981" i="5"/>
  <c r="J981" i="5"/>
  <c r="I981" i="5"/>
  <c r="X981" i="5"/>
  <c r="R993" i="5"/>
  <c r="J993" i="5"/>
  <c r="I993" i="5"/>
  <c r="H993" i="5"/>
  <c r="F993" i="5"/>
  <c r="AB999" i="5"/>
  <c r="AB1008" i="5"/>
  <c r="AB1015" i="5"/>
  <c r="R1021" i="5"/>
  <c r="J1021" i="5"/>
  <c r="I1021" i="5"/>
  <c r="F1021" i="5"/>
  <c r="X1021" i="5"/>
  <c r="R1117" i="5"/>
  <c r="J1117" i="5"/>
  <c r="I1117" i="5"/>
  <c r="H1117" i="5"/>
  <c r="F1117" i="5"/>
  <c r="X1117" i="5"/>
  <c r="AB1138" i="5"/>
  <c r="S1138" i="5"/>
  <c r="AB1139" i="5"/>
  <c r="AB1451" i="5"/>
  <c r="S1451" i="5"/>
  <c r="AB960" i="5"/>
  <c r="AB971" i="5"/>
  <c r="R1005" i="5"/>
  <c r="J1005" i="5"/>
  <c r="I1005" i="5"/>
  <c r="X1005" i="5"/>
  <c r="J1024" i="5"/>
  <c r="I1024" i="5"/>
  <c r="H1024" i="5"/>
  <c r="X1024" i="5"/>
  <c r="R1024" i="5"/>
  <c r="F1024" i="5"/>
  <c r="R1037" i="5"/>
  <c r="J1037" i="5"/>
  <c r="I1037" i="5"/>
  <c r="H1037" i="5"/>
  <c r="F1037" i="5"/>
  <c r="X1037" i="5"/>
  <c r="R1053" i="5"/>
  <c r="J1053" i="5"/>
  <c r="I1053" i="5"/>
  <c r="H1053" i="5"/>
  <c r="F1053" i="5"/>
  <c r="X1053" i="5"/>
  <c r="R1085" i="5"/>
  <c r="J1085" i="5"/>
  <c r="I1085" i="5"/>
  <c r="H1085" i="5"/>
  <c r="F1085" i="5"/>
  <c r="X1085" i="5"/>
  <c r="R1101" i="5"/>
  <c r="J1101" i="5"/>
  <c r="I1101" i="5"/>
  <c r="H1101" i="5"/>
  <c r="F1101" i="5"/>
  <c r="X1101" i="5"/>
  <c r="J1151" i="5"/>
  <c r="I1151" i="5"/>
  <c r="H1151" i="5"/>
  <c r="F1151" i="5"/>
  <c r="X1151" i="5"/>
  <c r="R1151" i="5"/>
  <c r="H1158" i="5"/>
  <c r="J1158" i="5"/>
  <c r="I1158" i="5"/>
  <c r="F1158" i="5"/>
  <c r="X1158" i="5"/>
  <c r="R1158" i="5"/>
  <c r="AB1178" i="5"/>
  <c r="S1178" i="5"/>
  <c r="R857" i="5"/>
  <c r="I857" i="5"/>
  <c r="R873" i="5"/>
  <c r="I873" i="5"/>
  <c r="R889" i="5"/>
  <c r="I889" i="5"/>
  <c r="H892" i="5"/>
  <c r="R905" i="5"/>
  <c r="I905" i="5"/>
  <c r="H908" i="5"/>
  <c r="R921" i="5"/>
  <c r="I921" i="5"/>
  <c r="X934" i="5"/>
  <c r="R934" i="5"/>
  <c r="I934" i="5"/>
  <c r="X938" i="5"/>
  <c r="R938" i="5"/>
  <c r="I938" i="5"/>
  <c r="I943" i="5"/>
  <c r="J948" i="5"/>
  <c r="I952" i="5"/>
  <c r="H952" i="5"/>
  <c r="X952" i="5"/>
  <c r="R952" i="5"/>
  <c r="X954" i="5"/>
  <c r="R954" i="5"/>
  <c r="I954" i="5"/>
  <c r="H954" i="5"/>
  <c r="H962" i="5"/>
  <c r="J964" i="5"/>
  <c r="J968" i="5"/>
  <c r="R973" i="5"/>
  <c r="J973" i="5"/>
  <c r="I973" i="5"/>
  <c r="X973" i="5"/>
  <c r="J992" i="5"/>
  <c r="I992" i="5"/>
  <c r="H992" i="5"/>
  <c r="X992" i="5"/>
  <c r="F992" i="5"/>
  <c r="AB1000" i="5"/>
  <c r="J1004" i="5"/>
  <c r="I1004" i="5"/>
  <c r="H1004" i="5"/>
  <c r="X1004" i="5"/>
  <c r="R1009" i="5"/>
  <c r="J1009" i="5"/>
  <c r="I1009" i="5"/>
  <c r="H1009" i="5"/>
  <c r="F1009" i="5"/>
  <c r="AB1016" i="5"/>
  <c r="J1020" i="5"/>
  <c r="I1020" i="5"/>
  <c r="H1020" i="5"/>
  <c r="X1020" i="5"/>
  <c r="AB1183" i="5"/>
  <c r="J1207" i="5"/>
  <c r="I1207" i="5"/>
  <c r="R1207" i="5"/>
  <c r="H1207" i="5"/>
  <c r="X1207" i="5"/>
  <c r="F1207" i="5"/>
  <c r="AB1261" i="5"/>
  <c r="AB852" i="5"/>
  <c r="AB857" i="5"/>
  <c r="J860" i="5"/>
  <c r="AB868" i="5"/>
  <c r="AB873" i="5"/>
  <c r="J876" i="5"/>
  <c r="AB884" i="5"/>
  <c r="AB889" i="5"/>
  <c r="J892" i="5"/>
  <c r="S896" i="5"/>
  <c r="AB900" i="5"/>
  <c r="AB905" i="5"/>
  <c r="J908" i="5"/>
  <c r="S912" i="5"/>
  <c r="AB916" i="5"/>
  <c r="X921" i="5"/>
  <c r="AB921" i="5"/>
  <c r="F933" i="5"/>
  <c r="F934" i="5"/>
  <c r="AB956" i="5"/>
  <c r="AB976" i="5"/>
  <c r="AB991" i="5"/>
  <c r="R997" i="5"/>
  <c r="J997" i="5"/>
  <c r="I997" i="5"/>
  <c r="X997" i="5"/>
  <c r="S1008" i="5"/>
  <c r="J1116" i="5"/>
  <c r="I1116" i="5"/>
  <c r="H1116" i="5"/>
  <c r="X1116" i="5"/>
  <c r="R1116" i="5"/>
  <c r="F1116" i="5"/>
  <c r="R1130" i="5"/>
  <c r="J1130" i="5"/>
  <c r="I1130" i="5"/>
  <c r="F1130" i="5"/>
  <c r="H1130" i="5"/>
  <c r="X1130" i="5"/>
  <c r="J1167" i="5"/>
  <c r="I1167" i="5"/>
  <c r="R1167" i="5"/>
  <c r="H1167" i="5"/>
  <c r="F1167" i="5"/>
  <c r="X1167" i="5"/>
  <c r="AB1175" i="5"/>
  <c r="J1215" i="5"/>
  <c r="I1215" i="5"/>
  <c r="H1215" i="5"/>
  <c r="F1215" i="5"/>
  <c r="X1215" i="5"/>
  <c r="R1215" i="5"/>
  <c r="H1222" i="5"/>
  <c r="J1222" i="5"/>
  <c r="I1222" i="5"/>
  <c r="F1222" i="5"/>
  <c r="X1222" i="5"/>
  <c r="R1222" i="5"/>
  <c r="J1235" i="5"/>
  <c r="I1235" i="5"/>
  <c r="F1235" i="5"/>
  <c r="X1235" i="5"/>
  <c r="R1235" i="5"/>
  <c r="AB1257" i="5"/>
  <c r="R1508" i="5"/>
  <c r="J1508" i="5"/>
  <c r="H1508" i="5"/>
  <c r="I1508" i="5"/>
  <c r="F1508" i="5"/>
  <c r="X1508" i="5"/>
  <c r="I880" i="5"/>
  <c r="X880" i="5"/>
  <c r="I896" i="5"/>
  <c r="X896" i="5"/>
  <c r="I912" i="5"/>
  <c r="X912" i="5"/>
  <c r="I928" i="5"/>
  <c r="X928" i="5"/>
  <c r="S940" i="5"/>
  <c r="I948" i="5"/>
  <c r="H948" i="5"/>
  <c r="X948" i="5"/>
  <c r="R949" i="5"/>
  <c r="J949" i="5"/>
  <c r="I949" i="5"/>
  <c r="X950" i="5"/>
  <c r="R950" i="5"/>
  <c r="I950" i="5"/>
  <c r="J950" i="5"/>
  <c r="X993" i="5"/>
  <c r="J996" i="5"/>
  <c r="I996" i="5"/>
  <c r="H996" i="5"/>
  <c r="X996" i="5"/>
  <c r="R996" i="5"/>
  <c r="J1008" i="5"/>
  <c r="I1008" i="5"/>
  <c r="H1008" i="5"/>
  <c r="X1008" i="5"/>
  <c r="F1008"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J1100" i="5"/>
  <c r="I1100" i="5"/>
  <c r="H1100" i="5"/>
  <c r="X1100" i="5"/>
  <c r="R1100" i="5"/>
  <c r="F1100" i="5"/>
  <c r="AB1111" i="5"/>
  <c r="AB1131" i="5"/>
  <c r="S1131" i="5"/>
  <c r="H1194" i="5"/>
  <c r="R1194" i="5"/>
  <c r="J1194" i="5"/>
  <c r="F1194" i="5"/>
  <c r="X1194" i="5"/>
  <c r="I1194" i="5"/>
  <c r="H1235" i="5"/>
  <c r="AB1253" i="5"/>
  <c r="S1413" i="5"/>
  <c r="AB1413" i="5"/>
  <c r="AB896" i="5"/>
  <c r="AB901" i="5"/>
  <c r="AB912" i="5"/>
  <c r="AB917" i="5"/>
  <c r="R929" i="5"/>
  <c r="I929" i="5"/>
  <c r="X930" i="5"/>
  <c r="R930" i="5"/>
  <c r="I930" i="5"/>
  <c r="J930" i="5"/>
  <c r="X943" i="5"/>
  <c r="R943" i="5"/>
  <c r="AB952" i="5"/>
  <c r="S960" i="5"/>
  <c r="R961" i="5"/>
  <c r="J961" i="5"/>
  <c r="I961" i="5"/>
  <c r="F961" i="5"/>
  <c r="I964" i="5"/>
  <c r="H964" i="5"/>
  <c r="X964" i="5"/>
  <c r="I968" i="5"/>
  <c r="H968" i="5"/>
  <c r="X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X1171" i="5"/>
  <c r="J1179" i="5"/>
  <c r="I1179" i="5"/>
  <c r="X1179" i="5"/>
  <c r="H1179" i="5"/>
  <c r="R1216" i="5"/>
  <c r="J1216" i="5"/>
  <c r="I1216" i="5"/>
  <c r="AB1235" i="5"/>
  <c r="S1235" i="5"/>
  <c r="X1340" i="5"/>
  <c r="I1340" i="5"/>
  <c r="H1340" i="5"/>
  <c r="F1340" i="5"/>
  <c r="R1340" i="5"/>
  <c r="I1378" i="5"/>
  <c r="H1378" i="5"/>
  <c r="X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X1384" i="5"/>
  <c r="I1384" i="5"/>
  <c r="H1384" i="5"/>
  <c r="F1384" i="5"/>
  <c r="R1384" i="5"/>
  <c r="J1384" i="5"/>
  <c r="AB1395" i="5"/>
  <c r="S1395" i="5"/>
  <c r="AB1411" i="5"/>
  <c r="S1411" i="5"/>
  <c r="X1497"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X1150" i="5"/>
  <c r="AB1153" i="5"/>
  <c r="S1153" i="5"/>
  <c r="J1155" i="5"/>
  <c r="I1155" i="5"/>
  <c r="R1155" i="5"/>
  <c r="H1155" i="5"/>
  <c r="F1155" i="5"/>
  <c r="AB1177" i="5"/>
  <c r="R1180" i="5"/>
  <c r="I1180" i="5"/>
  <c r="H1180" i="5"/>
  <c r="F1180" i="5"/>
  <c r="AB1182" i="5"/>
  <c r="S1182" i="5"/>
  <c r="S1189" i="5"/>
  <c r="J1195" i="5"/>
  <c r="I1195" i="5"/>
  <c r="R1195" i="5"/>
  <c r="H1195" i="5"/>
  <c r="F1195" i="5"/>
  <c r="AB1203" i="5"/>
  <c r="S1203" i="5"/>
  <c r="X1212" i="5"/>
  <c r="H1214" i="5"/>
  <c r="R1214" i="5"/>
  <c r="J1214" i="5"/>
  <c r="I1214" i="5"/>
  <c r="X1214" i="5"/>
  <c r="AB1217" i="5"/>
  <c r="S1217" i="5"/>
  <c r="AB1239" i="5"/>
  <c r="AB1247" i="5"/>
  <c r="AB1408" i="5"/>
  <c r="S1408" i="5"/>
  <c r="R1532" i="5"/>
  <c r="J1532" i="5"/>
  <c r="I1532" i="5"/>
  <c r="H1532" i="5"/>
  <c r="F1532" i="5"/>
  <c r="X1532" i="5"/>
  <c r="R1540" i="5"/>
  <c r="J1540" i="5"/>
  <c r="I1540" i="5"/>
  <c r="H1540" i="5"/>
  <c r="F1540" i="5"/>
  <c r="X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X1146" i="5"/>
  <c r="F1152" i="5"/>
  <c r="R1184" i="5"/>
  <c r="J1184" i="5"/>
  <c r="I1184" i="5"/>
  <c r="X1195" i="5"/>
  <c r="J1203" i="5"/>
  <c r="I1203" i="5"/>
  <c r="F1203" i="5"/>
  <c r="X1203" i="5"/>
  <c r="J1211" i="5"/>
  <c r="I1211" i="5"/>
  <c r="X1211" i="5"/>
  <c r="H1211" i="5"/>
  <c r="F1216" i="5"/>
  <c r="J1243" i="5"/>
  <c r="I1243" i="5"/>
  <c r="X1243" i="5"/>
  <c r="H1243" i="5"/>
  <c r="R1337" i="5"/>
  <c r="I1337" i="5"/>
  <c r="H1337" i="5"/>
  <c r="F1337" i="5"/>
  <c r="X1337" i="5"/>
  <c r="R1367" i="5"/>
  <c r="J1367" i="5"/>
  <c r="I1367" i="5"/>
  <c r="H1367" i="5"/>
  <c r="F1367" i="5"/>
  <c r="X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X1187" i="5"/>
  <c r="AB1215" i="5"/>
  <c r="J1227" i="5"/>
  <c r="I1227" i="5"/>
  <c r="R1227" i="5"/>
  <c r="H1227" i="5"/>
  <c r="F1227" i="5"/>
  <c r="R1251" i="5"/>
  <c r="J1251" i="5"/>
  <c r="I1251" i="5"/>
  <c r="F1251" i="5"/>
  <c r="X1251" i="5"/>
  <c r="R1255" i="5"/>
  <c r="J1255" i="5"/>
  <c r="I1255" i="5"/>
  <c r="F1255" i="5"/>
  <c r="X1255" i="5"/>
  <c r="R1259" i="5"/>
  <c r="J1259" i="5"/>
  <c r="I1259" i="5"/>
  <c r="F1259" i="5"/>
  <c r="X1259" i="5"/>
  <c r="R1263" i="5"/>
  <c r="J1263" i="5"/>
  <c r="I1263" i="5"/>
  <c r="F1263" i="5"/>
  <c r="X1263" i="5"/>
  <c r="R1271" i="5"/>
  <c r="J1271" i="5"/>
  <c r="I1271" i="5"/>
  <c r="F1271" i="5"/>
  <c r="X1271" i="5"/>
  <c r="R1275" i="5"/>
  <c r="J1275" i="5"/>
  <c r="I1275" i="5"/>
  <c r="F1275" i="5"/>
  <c r="X1275" i="5"/>
  <c r="R1279" i="5"/>
  <c r="J1279" i="5"/>
  <c r="I1279" i="5"/>
  <c r="F1279" i="5"/>
  <c r="X1279" i="5"/>
  <c r="R1283" i="5"/>
  <c r="J1283" i="5"/>
  <c r="I1283" i="5"/>
  <c r="F1283" i="5"/>
  <c r="X1283" i="5"/>
  <c r="R1291" i="5"/>
  <c r="J1291" i="5"/>
  <c r="I1291" i="5"/>
  <c r="F1291" i="5"/>
  <c r="X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X1323" i="5"/>
  <c r="R1327" i="5"/>
  <c r="J1327" i="5"/>
  <c r="I1327" i="5"/>
  <c r="F1327" i="5"/>
  <c r="X1327" i="5"/>
  <c r="AB1363" i="5"/>
  <c r="AB1379" i="5"/>
  <c r="AB1383" i="5"/>
  <c r="AB1393" i="5"/>
  <c r="AB1402" i="5"/>
  <c r="H1427" i="5"/>
  <c r="X1427" i="5"/>
  <c r="F1427" i="5"/>
  <c r="R1427" i="5"/>
  <c r="I1427" i="5"/>
  <c r="J1427" i="5"/>
  <c r="S1489" i="5"/>
  <c r="AB1489" i="5"/>
  <c r="AB1023" i="5"/>
  <c r="AB1032" i="5"/>
  <c r="AB1039" i="5"/>
  <c r="AB1048" i="5"/>
  <c r="AB1055" i="5"/>
  <c r="AB1064" i="5"/>
  <c r="AB1071" i="5"/>
  <c r="AB1080" i="5"/>
  <c r="AB1087" i="5"/>
  <c r="AB1096" i="5"/>
  <c r="AB1103" i="5"/>
  <c r="AB1112" i="5"/>
  <c r="X1113" i="5"/>
  <c r="AB1119" i="5"/>
  <c r="AB1134" i="5"/>
  <c r="AB1136" i="5"/>
  <c r="AB1143" i="5"/>
  <c r="X1144"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X1346" i="5"/>
  <c r="R1346" i="5"/>
  <c r="J1346" i="5"/>
  <c r="R1615" i="5"/>
  <c r="J1615" i="5"/>
  <c r="I1615" i="5"/>
  <c r="H1615" i="5"/>
  <c r="F1615" i="5"/>
  <c r="X1615" i="5"/>
  <c r="J1040" i="5"/>
  <c r="I1040" i="5"/>
  <c r="H1040" i="5"/>
  <c r="X1040" i="5"/>
  <c r="R1041" i="5"/>
  <c r="J1041" i="5"/>
  <c r="I1041" i="5"/>
  <c r="J1056" i="5"/>
  <c r="I1056" i="5"/>
  <c r="H1056" i="5"/>
  <c r="X1056" i="5"/>
  <c r="R1057" i="5"/>
  <c r="J1057" i="5"/>
  <c r="I1057" i="5"/>
  <c r="J1072" i="5"/>
  <c r="I1072" i="5"/>
  <c r="H1072" i="5"/>
  <c r="X1072" i="5"/>
  <c r="R1073" i="5"/>
  <c r="J1073" i="5"/>
  <c r="I1073" i="5"/>
  <c r="J1088" i="5"/>
  <c r="I1088" i="5"/>
  <c r="H1088" i="5"/>
  <c r="X1088" i="5"/>
  <c r="R1089" i="5"/>
  <c r="J1089" i="5"/>
  <c r="I1089" i="5"/>
  <c r="X1093" i="5"/>
  <c r="J1104" i="5"/>
  <c r="I1104" i="5"/>
  <c r="H1104" i="5"/>
  <c r="X1104" i="5"/>
  <c r="R1105" i="5"/>
  <c r="J1120" i="5"/>
  <c r="I1120" i="5"/>
  <c r="H1120" i="5"/>
  <c r="X1120" i="5"/>
  <c r="R1121" i="5"/>
  <c r="J1121" i="5"/>
  <c r="I1121" i="5"/>
  <c r="AB1129" i="5"/>
  <c r="X1137" i="5"/>
  <c r="R1137" i="5"/>
  <c r="J1137" i="5"/>
  <c r="I1137" i="5"/>
  <c r="X1143" i="5"/>
  <c r="R1146" i="5"/>
  <c r="J1146" i="5"/>
  <c r="I1146" i="5"/>
  <c r="F1146" i="5"/>
  <c r="AB1150" i="5"/>
  <c r="S1150" i="5"/>
  <c r="S1157" i="5"/>
  <c r="J1163" i="5"/>
  <c r="I1163" i="5"/>
  <c r="R1163" i="5"/>
  <c r="H1163" i="5"/>
  <c r="F1163" i="5"/>
  <c r="AB1171" i="5"/>
  <c r="S1171" i="5"/>
  <c r="H1182" i="5"/>
  <c r="R1182" i="5"/>
  <c r="J1182" i="5"/>
  <c r="I1182" i="5"/>
  <c r="X1182" i="5"/>
  <c r="AB1185" i="5"/>
  <c r="S1185" i="5"/>
  <c r="J1187" i="5"/>
  <c r="I1187" i="5"/>
  <c r="R1187" i="5"/>
  <c r="H1187" i="5"/>
  <c r="F1187" i="5"/>
  <c r="AB1209" i="5"/>
  <c r="R1212" i="5"/>
  <c r="I1212" i="5"/>
  <c r="H1212" i="5"/>
  <c r="F1212" i="5"/>
  <c r="AB1214" i="5"/>
  <c r="S1214" i="5"/>
  <c r="S1221" i="5"/>
  <c r="AB1242" i="5"/>
  <c r="S1242" i="5"/>
  <c r="X1332" i="5"/>
  <c r="I1332" i="5"/>
  <c r="H1332" i="5"/>
  <c r="F1332" i="5"/>
  <c r="X1348" i="5"/>
  <c r="I1348" i="5"/>
  <c r="F1348" i="5"/>
  <c r="S1352" i="5"/>
  <c r="I1358" i="5"/>
  <c r="H1358" i="5"/>
  <c r="X1358" i="5"/>
  <c r="F1358" i="5"/>
  <c r="AB1362" i="5"/>
  <c r="AB1382" i="5"/>
  <c r="S1382" i="5"/>
  <c r="X1388" i="5"/>
  <c r="I1388" i="5"/>
  <c r="R1388" i="5"/>
  <c r="J1388" i="5"/>
  <c r="H1388" i="5"/>
  <c r="R1391" i="5"/>
  <c r="J1391" i="5"/>
  <c r="X1391" i="5"/>
  <c r="S1397" i="5"/>
  <c r="AB1397" i="5"/>
  <c r="H1419" i="5"/>
  <c r="X1419" i="5"/>
  <c r="F1419" i="5"/>
  <c r="R1419" i="5"/>
  <c r="I1419" i="5"/>
  <c r="J1473" i="5"/>
  <c r="I1473" i="5"/>
  <c r="F1473" i="5"/>
  <c r="X1473" i="5"/>
  <c r="R1473" i="5"/>
  <c r="X151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X1177" i="5"/>
  <c r="I1181" i="5"/>
  <c r="AB1187" i="5"/>
  <c r="AB1190" i="5"/>
  <c r="H1196" i="5"/>
  <c r="F1209" i="5"/>
  <c r="X1209" i="5"/>
  <c r="I1213" i="5"/>
  <c r="AB1219" i="5"/>
  <c r="J1220" i="5"/>
  <c r="AB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X1382" i="5"/>
  <c r="R1382" i="5"/>
  <c r="F1391" i="5"/>
  <c r="I1403" i="5"/>
  <c r="I1405" i="5"/>
  <c r="J1405" i="5"/>
  <c r="H1405" i="5"/>
  <c r="X1405" i="5"/>
  <c r="F1405" i="5"/>
  <c r="J1453" i="5"/>
  <c r="I1453" i="5"/>
  <c r="R1453" i="5"/>
  <c r="H1453" i="5"/>
  <c r="X1453" i="5"/>
  <c r="F1453" i="5"/>
  <c r="J1464" i="5"/>
  <c r="H1464" i="5"/>
  <c r="X1464" i="5"/>
  <c r="R1464" i="5"/>
  <c r="AB1479" i="5"/>
  <c r="AB1484" i="5"/>
  <c r="F1498" i="5"/>
  <c r="R1498" i="5"/>
  <c r="H1498" i="5"/>
  <c r="X1498" i="5"/>
  <c r="J1498" i="5"/>
  <c r="F1526" i="5"/>
  <c r="R1526" i="5"/>
  <c r="I1526" i="5"/>
  <c r="H1526" i="5"/>
  <c r="J1526" i="5"/>
  <c r="X1526" i="5"/>
  <c r="F1530" i="5"/>
  <c r="R1530" i="5"/>
  <c r="H1530" i="5"/>
  <c r="X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X1350" i="5"/>
  <c r="R1350" i="5"/>
  <c r="AB1358" i="5"/>
  <c r="R1359" i="5"/>
  <c r="J1359" i="5"/>
  <c r="X1359" i="5"/>
  <c r="S1362" i="5"/>
  <c r="X1364" i="5"/>
  <c r="I1364" i="5"/>
  <c r="F1364" i="5"/>
  <c r="S1368" i="5"/>
  <c r="I1374" i="5"/>
  <c r="H1374" i="5"/>
  <c r="X1374" i="5"/>
  <c r="F1374" i="5"/>
  <c r="AB1378" i="5"/>
  <c r="J1390" i="5"/>
  <c r="I1391" i="5"/>
  <c r="AB1431" i="5"/>
  <c r="S1431" i="5"/>
  <c r="F1437" i="5"/>
  <c r="J1441" i="5"/>
  <c r="I1441" i="5"/>
  <c r="F1441" i="5"/>
  <c r="X1441" i="5"/>
  <c r="R1441" i="5"/>
  <c r="F1454" i="5"/>
  <c r="R1454" i="5"/>
  <c r="X1454" i="5"/>
  <c r="J1454" i="5"/>
  <c r="I1454" i="5"/>
  <c r="H1454" i="5"/>
  <c r="R1524" i="5"/>
  <c r="J1524" i="5"/>
  <c r="H1524" i="5"/>
  <c r="I1524" i="5"/>
  <c r="X1524" i="5"/>
  <c r="J1530" i="5"/>
  <c r="S1544" i="5"/>
  <c r="AB1544" i="5"/>
  <c r="S1133" i="5"/>
  <c r="S1135" i="5"/>
  <c r="S1142" i="5"/>
  <c r="S1149" i="5"/>
  <c r="F1173" i="5"/>
  <c r="X1173" i="5"/>
  <c r="AB1173" i="5"/>
  <c r="F1205" i="5"/>
  <c r="X1205" i="5"/>
  <c r="AB1205" i="5"/>
  <c r="I1236" i="5"/>
  <c r="F1237" i="5"/>
  <c r="X1237" i="5"/>
  <c r="AB1237" i="5"/>
  <c r="X1352" i="5"/>
  <c r="I1352" i="5"/>
  <c r="H1352" i="5"/>
  <c r="F1352" i="5"/>
  <c r="I1362" i="5"/>
  <c r="H1362" i="5"/>
  <c r="X1362" i="5"/>
  <c r="R1362" i="5"/>
  <c r="J1362" i="5"/>
  <c r="S1388" i="5"/>
  <c r="AB1394" i="5"/>
  <c r="S1394" i="5"/>
  <c r="H1403" i="5"/>
  <c r="X1403" i="5"/>
  <c r="F1403" i="5"/>
  <c r="AB1409" i="5"/>
  <c r="H1411" i="5"/>
  <c r="X1411" i="5"/>
  <c r="F1411" i="5"/>
  <c r="R1411" i="5"/>
  <c r="J1411" i="5"/>
  <c r="I1411" i="5"/>
  <c r="I1413" i="5"/>
  <c r="J1413" i="5"/>
  <c r="H1413" i="5"/>
  <c r="X1413" i="5"/>
  <c r="R1413" i="5"/>
  <c r="F1413" i="5"/>
  <c r="AB1423" i="5"/>
  <c r="S1423" i="5"/>
  <c r="J1457" i="5"/>
  <c r="I1457" i="5"/>
  <c r="R1457" i="5"/>
  <c r="F1457" i="5"/>
  <c r="X1457" i="5"/>
  <c r="AB1468" i="5"/>
  <c r="S1468" i="5"/>
  <c r="J1469" i="5"/>
  <c r="I1469" i="5"/>
  <c r="X1469" i="5"/>
  <c r="R1469" i="5"/>
  <c r="H1469" i="5"/>
  <c r="F1469" i="5"/>
  <c r="F1478" i="5"/>
  <c r="R1478" i="5"/>
  <c r="I1478" i="5"/>
  <c r="H1478" i="5"/>
  <c r="J1478" i="5"/>
  <c r="X1537" i="5"/>
  <c r="R1537" i="5"/>
  <c r="J1537" i="5"/>
  <c r="I1537" i="5"/>
  <c r="H1537" i="5"/>
  <c r="F1537" i="5"/>
  <c r="AB1637" i="5"/>
  <c r="S1637" i="5"/>
  <c r="F1131" i="5"/>
  <c r="F1147" i="5"/>
  <c r="S1155" i="5"/>
  <c r="F1156" i="5"/>
  <c r="I1160" i="5"/>
  <c r="F1161" i="5"/>
  <c r="X1161" i="5"/>
  <c r="AB1161" i="5"/>
  <c r="S1169" i="5"/>
  <c r="AB1174" i="5"/>
  <c r="J1177" i="5"/>
  <c r="H1185" i="5"/>
  <c r="S1187" i="5"/>
  <c r="I1192" i="5"/>
  <c r="F1193" i="5"/>
  <c r="AB1193" i="5"/>
  <c r="S1201" i="5"/>
  <c r="AB1206" i="5"/>
  <c r="J1209" i="5"/>
  <c r="S1219" i="5"/>
  <c r="F1220" i="5"/>
  <c r="I1224" i="5"/>
  <c r="F1225" i="5"/>
  <c r="X1225" i="5"/>
  <c r="AB1225" i="5"/>
  <c r="S1233" i="5"/>
  <c r="J1236" i="5"/>
  <c r="AB1238" i="5"/>
  <c r="J1241" i="5"/>
  <c r="F1331" i="5"/>
  <c r="J1332" i="5"/>
  <c r="X1336" i="5"/>
  <c r="I1336" i="5"/>
  <c r="R1336" i="5"/>
  <c r="AB1340" i="5"/>
  <c r="AB1342" i="5"/>
  <c r="AB1346" i="5"/>
  <c r="I1347" i="5"/>
  <c r="H1348" i="5"/>
  <c r="J1358" i="5"/>
  <c r="H1359" i="5"/>
  <c r="AB1366" i="5"/>
  <c r="S1366" i="5"/>
  <c r="X1372" i="5"/>
  <c r="I1372" i="5"/>
  <c r="R1372" i="5"/>
  <c r="J1372" i="5"/>
  <c r="H1372" i="5"/>
  <c r="AB1373" i="5"/>
  <c r="H1407" i="5"/>
  <c r="X1407" i="5"/>
  <c r="R1407" i="5"/>
  <c r="I1407" i="5"/>
  <c r="F1407" i="5"/>
  <c r="AB1415" i="5"/>
  <c r="S1415" i="5"/>
  <c r="S1429" i="5"/>
  <c r="X1478" i="5"/>
  <c r="X1493" i="5"/>
  <c r="J1493" i="5"/>
  <c r="I1493" i="5"/>
  <c r="R1493" i="5"/>
  <c r="H1493" i="5"/>
  <c r="R1504" i="5"/>
  <c r="J1504" i="5"/>
  <c r="H1504" i="5"/>
  <c r="X1504" i="5"/>
  <c r="F1504" i="5"/>
  <c r="AB1527" i="5"/>
  <c r="S1527" i="5"/>
  <c r="X1536" i="5"/>
  <c r="S1137" i="5"/>
  <c r="AB1162" i="5"/>
  <c r="F1181" i="5"/>
  <c r="X1181" i="5"/>
  <c r="AB1181" i="5"/>
  <c r="AB1194" i="5"/>
  <c r="F1213" i="5"/>
  <c r="X1213" i="5"/>
  <c r="AB1213" i="5"/>
  <c r="AB1226" i="5"/>
  <c r="F1245" i="5"/>
  <c r="X1245" i="5"/>
  <c r="AB1245" i="5"/>
  <c r="X1252" i="5"/>
  <c r="R1252" i="5"/>
  <c r="X1256" i="5"/>
  <c r="R1256" i="5"/>
  <c r="X1260" i="5"/>
  <c r="R1260" i="5"/>
  <c r="X1264" i="5"/>
  <c r="R1264" i="5"/>
  <c r="X1268" i="5"/>
  <c r="R1268" i="5"/>
  <c r="X1272" i="5"/>
  <c r="R1272" i="5"/>
  <c r="X1276" i="5"/>
  <c r="R1276" i="5"/>
  <c r="R1284" i="5"/>
  <c r="X1288" i="5"/>
  <c r="R1288" i="5"/>
  <c r="X1296" i="5"/>
  <c r="R1296" i="5"/>
  <c r="X1300" i="5"/>
  <c r="R1300" i="5"/>
  <c r="X1304" i="5"/>
  <c r="R1304" i="5"/>
  <c r="X1316" i="5"/>
  <c r="R1316" i="5"/>
  <c r="X1328" i="5"/>
  <c r="R1328" i="5"/>
  <c r="R1332" i="5"/>
  <c r="J1348" i="5"/>
  <c r="R1351" i="5"/>
  <c r="J1351" i="5"/>
  <c r="I1351" i="5"/>
  <c r="H1351" i="5"/>
  <c r="AB1352" i="5"/>
  <c r="S1356" i="5"/>
  <c r="R1358" i="5"/>
  <c r="AB1365" i="5"/>
  <c r="I1366" i="5"/>
  <c r="H1366" i="5"/>
  <c r="X1366" i="5"/>
  <c r="R1366" i="5"/>
  <c r="AB1374" i="5"/>
  <c r="R1375" i="5"/>
  <c r="J1375" i="5"/>
  <c r="X1375" i="5"/>
  <c r="S1384" i="5"/>
  <c r="F1388" i="5"/>
  <c r="I1390" i="5"/>
  <c r="H1390" i="5"/>
  <c r="X1390" i="5"/>
  <c r="F1390" i="5"/>
  <c r="S1421" i="5"/>
  <c r="AB1436" i="5"/>
  <c r="S1436" i="5"/>
  <c r="J1437" i="5"/>
  <c r="I1437" i="5"/>
  <c r="X1437" i="5"/>
  <c r="R1437" i="5"/>
  <c r="H1437" i="5"/>
  <c r="AB1447" i="5"/>
  <c r="S1447" i="5"/>
  <c r="J1448" i="5"/>
  <c r="H1448" i="5"/>
  <c r="R1448" i="5"/>
  <c r="X1448" i="5"/>
  <c r="F1448" i="5"/>
  <c r="R1476" i="5"/>
  <c r="J1476" i="5"/>
  <c r="H1476" i="5"/>
  <c r="I1476" i="5"/>
  <c r="F1476" i="5"/>
  <c r="X1476" i="5"/>
  <c r="R1488" i="5"/>
  <c r="J1488" i="5"/>
  <c r="H1488" i="5"/>
  <c r="X1488" i="5"/>
  <c r="I1488" i="5"/>
  <c r="F1488" i="5"/>
  <c r="AB1495" i="5"/>
  <c r="S1495" i="5"/>
  <c r="AB1499" i="5"/>
  <c r="S1499" i="5"/>
  <c r="S1501" i="5"/>
  <c r="AB1501" i="5"/>
  <c r="F1510" i="5"/>
  <c r="R1510" i="5"/>
  <c r="I1510" i="5"/>
  <c r="H1510" i="5"/>
  <c r="F1513" i="5"/>
  <c r="X1525" i="5"/>
  <c r="J1525" i="5"/>
  <c r="I1525" i="5"/>
  <c r="R1525" i="5"/>
  <c r="H1525" i="5"/>
  <c r="F1525" i="5"/>
  <c r="AB1629" i="5"/>
  <c r="S1629" i="5"/>
  <c r="AB1390" i="5"/>
  <c r="AB1407" i="5"/>
  <c r="S1407" i="5"/>
  <c r="S1453" i="5"/>
  <c r="AB1453" i="5"/>
  <c r="F1458" i="5"/>
  <c r="R1458" i="5"/>
  <c r="H1458" i="5"/>
  <c r="AB1467" i="5"/>
  <c r="S1467" i="5"/>
  <c r="F1470" i="5"/>
  <c r="R1470" i="5"/>
  <c r="J1470" i="5"/>
  <c r="X1470" i="5"/>
  <c r="S1505" i="5"/>
  <c r="AB1505" i="5"/>
  <c r="S1517" i="5"/>
  <c r="X1544" i="5"/>
  <c r="J1544" i="5"/>
  <c r="I1544" i="5"/>
  <c r="H1544" i="5"/>
  <c r="F1544" i="5"/>
  <c r="R1544" i="5"/>
  <c r="J1751" i="5"/>
  <c r="I1751" i="5"/>
  <c r="H1751" i="5"/>
  <c r="X1751" i="5"/>
  <c r="R1751" i="5"/>
  <c r="F1751" i="5"/>
  <c r="S1348" i="5"/>
  <c r="S1364" i="5"/>
  <c r="S1380" i="5"/>
  <c r="AB1410" i="5"/>
  <c r="AB1419" i="5"/>
  <c r="S1419" i="5"/>
  <c r="AB1427" i="5"/>
  <c r="S1427" i="5"/>
  <c r="AB1435" i="5"/>
  <c r="S1435" i="5"/>
  <c r="F1438" i="5"/>
  <c r="R1438" i="5"/>
  <c r="J1438" i="5"/>
  <c r="X1438" i="5"/>
  <c r="AB1448" i="5"/>
  <c r="S1448" i="5"/>
  <c r="S1457" i="5"/>
  <c r="AB1457" i="5"/>
  <c r="X1458" i="5"/>
  <c r="S1469" i="5"/>
  <c r="AB1469" i="5"/>
  <c r="H1470" i="5"/>
  <c r="F1474" i="5"/>
  <c r="R1474" i="5"/>
  <c r="H1474" i="5"/>
  <c r="F1477" i="5"/>
  <c r="X1481" i="5"/>
  <c r="J1481" i="5"/>
  <c r="I1481" i="5"/>
  <c r="H1481" i="5"/>
  <c r="AB1483" i="5"/>
  <c r="S1483" i="5"/>
  <c r="R1492" i="5"/>
  <c r="J1492" i="5"/>
  <c r="H1492" i="5"/>
  <c r="I1492" i="5"/>
  <c r="F1494" i="5"/>
  <c r="R1494" i="5"/>
  <c r="I1494" i="5"/>
  <c r="H1494" i="5"/>
  <c r="X1509" i="5"/>
  <c r="J1509" i="5"/>
  <c r="I1509" i="5"/>
  <c r="R1509" i="5"/>
  <c r="H1509" i="5"/>
  <c r="F1514" i="5"/>
  <c r="R1514" i="5"/>
  <c r="H1514" i="5"/>
  <c r="X1514" i="5"/>
  <c r="F1538" i="5"/>
  <c r="X1538" i="5"/>
  <c r="R1538" i="5"/>
  <c r="J1538" i="5"/>
  <c r="I1538" i="5"/>
  <c r="S1336" i="5"/>
  <c r="X1344" i="5"/>
  <c r="I1344" i="5"/>
  <c r="AB1354" i="5"/>
  <c r="AB1359" i="5"/>
  <c r="X1360" i="5"/>
  <c r="I1360" i="5"/>
  <c r="AB1370" i="5"/>
  <c r="AB1375" i="5"/>
  <c r="AB1386" i="5"/>
  <c r="AB1391" i="5"/>
  <c r="X1392" i="5"/>
  <c r="I1392" i="5"/>
  <c r="I1397" i="5"/>
  <c r="J1397" i="5"/>
  <c r="H1397" i="5"/>
  <c r="X1397" i="5"/>
  <c r="AB1401" i="5"/>
  <c r="AB1403" i="5"/>
  <c r="S1403" i="5"/>
  <c r="AB1417" i="5"/>
  <c r="AB1425" i="5"/>
  <c r="AB1433" i="5"/>
  <c r="S1437" i="5"/>
  <c r="AB1437" i="5"/>
  <c r="F1442" i="5"/>
  <c r="R1442" i="5"/>
  <c r="H1442" i="5"/>
  <c r="I1458" i="5"/>
  <c r="AB1464" i="5"/>
  <c r="S1464" i="5"/>
  <c r="I1470" i="5"/>
  <c r="S1473" i="5"/>
  <c r="AB1473" i="5"/>
  <c r="S1485" i="5"/>
  <c r="I1507" i="5"/>
  <c r="H1507" i="5"/>
  <c r="F1507" i="5"/>
  <c r="X1507" i="5"/>
  <c r="R1507" i="5"/>
  <c r="J1507" i="5"/>
  <c r="AB1511" i="5"/>
  <c r="R1520" i="5"/>
  <c r="J1520" i="5"/>
  <c r="H1520" i="5"/>
  <c r="X1520" i="5"/>
  <c r="X1529" i="5"/>
  <c r="J1529" i="5"/>
  <c r="I1529" i="5"/>
  <c r="H1529" i="5"/>
  <c r="AB1531" i="5"/>
  <c r="S1548" i="5"/>
  <c r="AB1701" i="5"/>
  <c r="S1701" i="5"/>
  <c r="R1825" i="5"/>
  <c r="I1825" i="5"/>
  <c r="J1825" i="5"/>
  <c r="H1825" i="5"/>
  <c r="F1825" i="5"/>
  <c r="X1825" i="5"/>
  <c r="S1344" i="5"/>
  <c r="S1360" i="5"/>
  <c r="S1376" i="5"/>
  <c r="S1392" i="5"/>
  <c r="AB1399" i="5"/>
  <c r="S1399" i="5"/>
  <c r="S1441" i="5"/>
  <c r="AB1441" i="5"/>
  <c r="AB1452" i="5"/>
  <c r="S1452" i="5"/>
  <c r="J1458" i="5"/>
  <c r="X1477" i="5"/>
  <c r="J1477" i="5"/>
  <c r="I1477" i="5"/>
  <c r="R1477" i="5"/>
  <c r="H1477" i="5"/>
  <c r="F1482" i="5"/>
  <c r="R1482" i="5"/>
  <c r="H1482" i="5"/>
  <c r="X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X1447" i="5"/>
  <c r="J1449" i="5"/>
  <c r="I1449" i="5"/>
  <c r="AB1475" i="5"/>
  <c r="S1477" i="5"/>
  <c r="AB1477" i="5"/>
  <c r="X1485" i="5"/>
  <c r="J1485" i="5"/>
  <c r="I1485" i="5"/>
  <c r="I1499" i="5"/>
  <c r="H1499" i="5"/>
  <c r="F1499" i="5"/>
  <c r="X1499" i="5"/>
  <c r="F1502" i="5"/>
  <c r="R1502" i="5"/>
  <c r="AB1503" i="5"/>
  <c r="S1509" i="5"/>
  <c r="AB1509" i="5"/>
  <c r="X1517" i="5"/>
  <c r="J1517" i="5"/>
  <c r="I1517" i="5"/>
  <c r="AB1621" i="5"/>
  <c r="S1621" i="5"/>
  <c r="AB1693" i="5"/>
  <c r="S1693" i="5"/>
  <c r="AB2465" i="5"/>
  <c r="S2465" i="5"/>
  <c r="J1401" i="5"/>
  <c r="J1409" i="5"/>
  <c r="J1417" i="5"/>
  <c r="X1418" i="5"/>
  <c r="AB1418" i="5"/>
  <c r="J1425" i="5"/>
  <c r="X1426" i="5"/>
  <c r="AB1426" i="5"/>
  <c r="X1434" i="5"/>
  <c r="AB1434" i="5"/>
  <c r="AB1439" i="5"/>
  <c r="AB1440" i="5"/>
  <c r="H1443" i="5"/>
  <c r="F1443" i="5"/>
  <c r="X1443" i="5"/>
  <c r="J1445" i="5"/>
  <c r="I1445" i="5"/>
  <c r="F1462" i="5"/>
  <c r="R1462" i="5"/>
  <c r="AB1471" i="5"/>
  <c r="AB1472" i="5"/>
  <c r="H1475" i="5"/>
  <c r="F1475" i="5"/>
  <c r="X1475" i="5"/>
  <c r="AB1480" i="5"/>
  <c r="S1481" i="5"/>
  <c r="AB1481" i="5"/>
  <c r="X1502" i="5"/>
  <c r="F1506" i="5"/>
  <c r="R1506" i="5"/>
  <c r="AB1507" i="5"/>
  <c r="AB1512" i="5"/>
  <c r="S1513" i="5"/>
  <c r="AB1513" i="5"/>
  <c r="X1533" i="5"/>
  <c r="R1533" i="5"/>
  <c r="J1533" i="5"/>
  <c r="I1533" i="5"/>
  <c r="AB1536" i="5"/>
  <c r="AB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S1661" i="5"/>
  <c r="AB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X1463" i="5"/>
  <c r="J1465" i="5"/>
  <c r="I1465" i="5"/>
  <c r="I1483" i="5"/>
  <c r="H1483" i="5"/>
  <c r="F1483" i="5"/>
  <c r="X1483" i="5"/>
  <c r="F1485" i="5"/>
  <c r="F1486" i="5"/>
  <c r="R1486" i="5"/>
  <c r="AB1487" i="5"/>
  <c r="S1493" i="5"/>
  <c r="AB1493" i="5"/>
  <c r="X1501" i="5"/>
  <c r="J1501" i="5"/>
  <c r="I1501" i="5"/>
  <c r="J1502" i="5"/>
  <c r="I1515" i="5"/>
  <c r="H1515" i="5"/>
  <c r="F1515" i="5"/>
  <c r="X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X1761" i="5"/>
  <c r="R1761" i="5"/>
  <c r="I1761" i="5"/>
  <c r="J1761" i="5"/>
  <c r="H1761" i="5"/>
  <c r="AB1398" i="5"/>
  <c r="X1401" i="5"/>
  <c r="X1406" i="5"/>
  <c r="AB1406" i="5"/>
  <c r="X1409" i="5"/>
  <c r="X1414" i="5"/>
  <c r="AB1414" i="5"/>
  <c r="X1417" i="5"/>
  <c r="J1418" i="5"/>
  <c r="X1422" i="5"/>
  <c r="AB1422" i="5"/>
  <c r="X1425" i="5"/>
  <c r="J1426" i="5"/>
  <c r="X1430" i="5"/>
  <c r="AB1430" i="5"/>
  <c r="J1434" i="5"/>
  <c r="R1443" i="5"/>
  <c r="R1444" i="5"/>
  <c r="F1446" i="5"/>
  <c r="R1446" i="5"/>
  <c r="H1449" i="5"/>
  <c r="X1450" i="5"/>
  <c r="AB1455" i="5"/>
  <c r="AB1456" i="5"/>
  <c r="J1461" i="5"/>
  <c r="I1461" i="5"/>
  <c r="I1462" i="5"/>
  <c r="R1475" i="5"/>
  <c r="X1486" i="5"/>
  <c r="I1487" i="5"/>
  <c r="H1487" i="5"/>
  <c r="F1487" i="5"/>
  <c r="X1487" i="5"/>
  <c r="F1490" i="5"/>
  <c r="R1490" i="5"/>
  <c r="AB1491" i="5"/>
  <c r="AB1496" i="5"/>
  <c r="S1497" i="5"/>
  <c r="AB1497" i="5"/>
  <c r="S1503" i="5"/>
  <c r="J1506" i="5"/>
  <c r="X1518" i="5"/>
  <c r="I1519" i="5"/>
  <c r="H1519" i="5"/>
  <c r="F1519" i="5"/>
  <c r="X1519" i="5"/>
  <c r="F1522" i="5"/>
  <c r="R1522" i="5"/>
  <c r="AB1523" i="5"/>
  <c r="AB1528" i="5"/>
  <c r="S1529" i="5"/>
  <c r="AB1529" i="5"/>
  <c r="F1533" i="5"/>
  <c r="F1534" i="5"/>
  <c r="X1534" i="5"/>
  <c r="R1534" i="5"/>
  <c r="S1539" i="5"/>
  <c r="AB1614" i="5"/>
  <c r="AB1618" i="5"/>
  <c r="AB1633" i="5"/>
  <c r="S1633" i="5"/>
  <c r="AB1650" i="5"/>
  <c r="AB1665" i="5"/>
  <c r="S1665" i="5"/>
  <c r="X1671" i="5"/>
  <c r="R1671" i="5"/>
  <c r="J1671" i="5"/>
  <c r="I1671" i="5"/>
  <c r="H1671" i="5"/>
  <c r="AB1682" i="5"/>
  <c r="AB1697" i="5"/>
  <c r="S1697" i="5"/>
  <c r="AB1714" i="5"/>
  <c r="R1736" i="5"/>
  <c r="J1736" i="5"/>
  <c r="I1736" i="5"/>
  <c r="H1736" i="5"/>
  <c r="F1736" i="5"/>
  <c r="J1763" i="5"/>
  <c r="I1763" i="5"/>
  <c r="H1763" i="5"/>
  <c r="X1763" i="5"/>
  <c r="F1763" i="5"/>
  <c r="R1768" i="5"/>
  <c r="J1768" i="5"/>
  <c r="I1768" i="5"/>
  <c r="H1768" i="5"/>
  <c r="F1768" i="5"/>
  <c r="X1768" i="5"/>
  <c r="AB1820" i="5"/>
  <c r="AB1827" i="5"/>
  <c r="AB1864" i="5"/>
  <c r="S1864" i="5"/>
  <c r="AB1540" i="5"/>
  <c r="R1541"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X1651" i="5"/>
  <c r="R1651" i="5"/>
  <c r="J1651" i="5"/>
  <c r="I1651" i="5"/>
  <c r="H1651" i="5"/>
  <c r="AB1677" i="5"/>
  <c r="S1677" i="5"/>
  <c r="F1699" i="5"/>
  <c r="AB1709" i="5"/>
  <c r="S1709" i="5"/>
  <c r="X1715" i="5"/>
  <c r="R1715" i="5"/>
  <c r="J1715" i="5"/>
  <c r="I1715" i="5"/>
  <c r="H1715" i="5"/>
  <c r="R1744" i="5"/>
  <c r="I1744" i="5"/>
  <c r="X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X1687" i="5"/>
  <c r="R1687" i="5"/>
  <c r="J1687" i="5"/>
  <c r="I1687" i="5"/>
  <c r="H1687" i="5"/>
  <c r="AB1713" i="5"/>
  <c r="S1713" i="5"/>
  <c r="F1744" i="5"/>
  <c r="X1803" i="5"/>
  <c r="R1803" i="5"/>
  <c r="J1803" i="5"/>
  <c r="I1803" i="5"/>
  <c r="H1803" i="5"/>
  <c r="F1803" i="5"/>
  <c r="AB1853" i="5"/>
  <c r="AB1541" i="5"/>
  <c r="I1546" i="5"/>
  <c r="H1546" i="5"/>
  <c r="F1546" i="5"/>
  <c r="AB1547" i="5"/>
  <c r="S1614" i="5"/>
  <c r="S1618" i="5"/>
  <c r="X1627" i="5"/>
  <c r="R1627" i="5"/>
  <c r="J1627" i="5"/>
  <c r="I1627" i="5"/>
  <c r="H1627" i="5"/>
  <c r="AB1638" i="5"/>
  <c r="AB1653" i="5"/>
  <c r="S1653" i="5"/>
  <c r="X1659" i="5"/>
  <c r="AB1670" i="5"/>
  <c r="AB1685" i="5"/>
  <c r="S1685" i="5"/>
  <c r="AB1702" i="5"/>
  <c r="AB1717" i="5"/>
  <c r="S1717" i="5"/>
  <c r="X1723" i="5"/>
  <c r="R1723" i="5"/>
  <c r="J1723" i="5"/>
  <c r="I1723" i="5"/>
  <c r="H1723" i="5"/>
  <c r="X1736" i="5"/>
  <c r="S1739" i="5"/>
  <c r="AB1739" i="5"/>
  <c r="H1744" i="5"/>
  <c r="AB1905" i="5"/>
  <c r="S1905" i="5"/>
  <c r="AB1542" i="5"/>
  <c r="X1548" i="5"/>
  <c r="J1548" i="5"/>
  <c r="X1552" i="5"/>
  <c r="R1552" i="5"/>
  <c r="J1552" i="5"/>
  <c r="X1556" i="5"/>
  <c r="R1556" i="5"/>
  <c r="J1556" i="5"/>
  <c r="X1560" i="5"/>
  <c r="R1560" i="5"/>
  <c r="J1560" i="5"/>
  <c r="X1564" i="5"/>
  <c r="R1564" i="5"/>
  <c r="J1564" i="5"/>
  <c r="X1568" i="5"/>
  <c r="R1568" i="5"/>
  <c r="J1568" i="5"/>
  <c r="R1572" i="5"/>
  <c r="X1576" i="5"/>
  <c r="R1576" i="5"/>
  <c r="J1576" i="5"/>
  <c r="X1580" i="5"/>
  <c r="R1580" i="5"/>
  <c r="J1580" i="5"/>
  <c r="X1584" i="5"/>
  <c r="R1584" i="5"/>
  <c r="J1584" i="5"/>
  <c r="X1592" i="5"/>
  <c r="R1592" i="5"/>
  <c r="J1592" i="5"/>
  <c r="X1596" i="5"/>
  <c r="R1596" i="5"/>
  <c r="J1596" i="5"/>
  <c r="X1600" i="5"/>
  <c r="R1600" i="5"/>
  <c r="J1600" i="5"/>
  <c r="X1608" i="5"/>
  <c r="R1608" i="5"/>
  <c r="J1608" i="5"/>
  <c r="X1612" i="5"/>
  <c r="R1612" i="5"/>
  <c r="J1612" i="5"/>
  <c r="X1616" i="5"/>
  <c r="R1616" i="5"/>
  <c r="J1616" i="5"/>
  <c r="AB1622" i="5"/>
  <c r="AB1625" i="5"/>
  <c r="S1625" i="5"/>
  <c r="X1631" i="5"/>
  <c r="R1631" i="5"/>
  <c r="J1631" i="5"/>
  <c r="I1631" i="5"/>
  <c r="H1631" i="5"/>
  <c r="AB1642" i="5"/>
  <c r="AB1657" i="5"/>
  <c r="S1657" i="5"/>
  <c r="AB1674" i="5"/>
  <c r="AB1689" i="5"/>
  <c r="S1689" i="5"/>
  <c r="AB1721" i="5"/>
  <c r="S1721" i="5"/>
  <c r="R1752" i="5"/>
  <c r="J1752" i="5"/>
  <c r="I1752" i="5"/>
  <c r="H1752" i="5"/>
  <c r="F1752" i="5"/>
  <c r="X1752" i="5"/>
  <c r="R1764" i="5"/>
  <c r="J1764" i="5"/>
  <c r="I1764" i="5"/>
  <c r="H1764" i="5"/>
  <c r="F1764" i="5"/>
  <c r="X1764" i="5"/>
  <c r="R1886" i="5"/>
  <c r="H1886" i="5"/>
  <c r="J1886" i="5"/>
  <c r="I1886" i="5"/>
  <c r="F1886" i="5"/>
  <c r="X1886" i="5"/>
  <c r="X1699"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X1760" i="5"/>
  <c r="F1773" i="5"/>
  <c r="X1773" i="5"/>
  <c r="R1773" i="5"/>
  <c r="J1773" i="5"/>
  <c r="I1773" i="5"/>
  <c r="F1777" i="5"/>
  <c r="X1777" i="5"/>
  <c r="R1777" i="5"/>
  <c r="J1777" i="5"/>
  <c r="I1777" i="5"/>
  <c r="F1785" i="5"/>
  <c r="X1785" i="5"/>
  <c r="R1785" i="5"/>
  <c r="J1785" i="5"/>
  <c r="I1785" i="5"/>
  <c r="F1789" i="5"/>
  <c r="X1789" i="5"/>
  <c r="R1789" i="5"/>
  <c r="J1789" i="5"/>
  <c r="I1789" i="5"/>
  <c r="F1793" i="5"/>
  <c r="X1793" i="5"/>
  <c r="R1793" i="5"/>
  <c r="J1793" i="5"/>
  <c r="I1793" i="5"/>
  <c r="F1797" i="5"/>
  <c r="X1797" i="5"/>
  <c r="R1797" i="5"/>
  <c r="J1797" i="5"/>
  <c r="I1797" i="5"/>
  <c r="F1801" i="5"/>
  <c r="X1801" i="5"/>
  <c r="R1801" i="5"/>
  <c r="J1801" i="5"/>
  <c r="I1801" i="5"/>
  <c r="AB1841" i="5"/>
  <c r="AB1845" i="5"/>
  <c r="AB1857" i="5"/>
  <c r="R1870" i="5"/>
  <c r="H1870" i="5"/>
  <c r="J1870" i="5"/>
  <c r="I1870" i="5"/>
  <c r="F1870" i="5"/>
  <c r="X1870" i="5"/>
  <c r="AB1926" i="5"/>
  <c r="AB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F1753" i="5"/>
  <c r="X1753" i="5"/>
  <c r="R1753" i="5"/>
  <c r="I1753" i="5"/>
  <c r="AB1754" i="5"/>
  <c r="F1760" i="5"/>
  <c r="J1769" i="5"/>
  <c r="R1808" i="5"/>
  <c r="J1808" i="5"/>
  <c r="I1808" i="5"/>
  <c r="H1808" i="5"/>
  <c r="AB1810" i="5"/>
  <c r="AB1813" i="5"/>
  <c r="X1822" i="5"/>
  <c r="R1822" i="5"/>
  <c r="J1822" i="5"/>
  <c r="I1822" i="5"/>
  <c r="H1822" i="5"/>
  <c r="X1823" i="5"/>
  <c r="J1823" i="5"/>
  <c r="I1823" i="5"/>
  <c r="H1823" i="5"/>
  <c r="F1823" i="5"/>
  <c r="X1866" i="5"/>
  <c r="R1866" i="5"/>
  <c r="J1866" i="5"/>
  <c r="I1866" i="5"/>
  <c r="H1866" i="5"/>
  <c r="F1866" i="5"/>
  <c r="R1894" i="5"/>
  <c r="H1894" i="5"/>
  <c r="J1894" i="5"/>
  <c r="I1894" i="5"/>
  <c r="F1894" i="5"/>
  <c r="X1894" i="5"/>
  <c r="AB1897" i="5"/>
  <c r="S1897" i="5"/>
  <c r="S1948" i="5"/>
  <c r="AB1948" i="5"/>
  <c r="X2022"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X1772" i="5"/>
  <c r="H1773" i="5"/>
  <c r="X1776" i="5"/>
  <c r="H1777" i="5"/>
  <c r="X1780" i="5"/>
  <c r="X1784" i="5"/>
  <c r="H1785" i="5"/>
  <c r="X1788" i="5"/>
  <c r="H1789" i="5"/>
  <c r="X1792" i="5"/>
  <c r="H1793" i="5"/>
  <c r="H1797" i="5"/>
  <c r="X1800" i="5"/>
  <c r="H1801" i="5"/>
  <c r="F1822" i="5"/>
  <c r="R1823" i="5"/>
  <c r="AB1825" i="5"/>
  <c r="AB1881" i="5"/>
  <c r="S1881" i="5"/>
  <c r="S1733" i="5"/>
  <c r="S1741" i="5"/>
  <c r="F1747" i="5"/>
  <c r="H1753" i="5"/>
  <c r="AB1758" i="5"/>
  <c r="AB1763" i="5"/>
  <c r="S1815" i="5"/>
  <c r="X1818" i="5"/>
  <c r="R1818" i="5"/>
  <c r="J1818" i="5"/>
  <c r="I1818" i="5"/>
  <c r="H1818" i="5"/>
  <c r="F1818" i="5"/>
  <c r="R1878" i="5"/>
  <c r="H1878" i="5"/>
  <c r="J1878" i="5"/>
  <c r="I1878" i="5"/>
  <c r="F1878" i="5"/>
  <c r="X1878" i="5"/>
  <c r="AB1997" i="5"/>
  <c r="AB1744" i="5"/>
  <c r="F1757" i="5"/>
  <c r="X1757" i="5"/>
  <c r="R1757" i="5"/>
  <c r="I1757" i="5"/>
  <c r="R1760" i="5"/>
  <c r="J1760" i="5"/>
  <c r="I1760" i="5"/>
  <c r="AB1771" i="5"/>
  <c r="AB1775" i="5"/>
  <c r="AB1779" i="5"/>
  <c r="AB1783" i="5"/>
  <c r="AB1787" i="5"/>
  <c r="AB1791" i="5"/>
  <c r="AB1795" i="5"/>
  <c r="AB1799" i="5"/>
  <c r="AB1803" i="5"/>
  <c r="R1813" i="5"/>
  <c r="I1813" i="5"/>
  <c r="J1813" i="5"/>
  <c r="H1813" i="5"/>
  <c r="F1813" i="5"/>
  <c r="X1813" i="5"/>
  <c r="S1839" i="5"/>
  <c r="AB1839" i="5"/>
  <c r="S1843" i="5"/>
  <c r="AB1843" i="5"/>
  <c r="S1847" i="5"/>
  <c r="AB1847" i="5"/>
  <c r="R1906" i="5"/>
  <c r="J1906" i="5"/>
  <c r="H1906" i="5"/>
  <c r="I1906" i="5"/>
  <c r="F1906" i="5"/>
  <c r="X1906" i="5"/>
  <c r="R1938" i="5"/>
  <c r="J1938" i="5"/>
  <c r="I1938" i="5"/>
  <c r="H1938" i="5"/>
  <c r="F1938" i="5"/>
  <c r="X1938" i="5"/>
  <c r="S1729" i="5"/>
  <c r="S1731" i="5"/>
  <c r="AB1750" i="5"/>
  <c r="AB1755" i="5"/>
  <c r="J1759" i="5"/>
  <c r="I1759" i="5"/>
  <c r="H1759" i="5"/>
  <c r="X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X1810" i="5"/>
  <c r="R1810" i="5"/>
  <c r="J1810" i="5"/>
  <c r="I1810" i="5"/>
  <c r="H1810" i="5"/>
  <c r="X1815" i="5"/>
  <c r="R1815" i="5"/>
  <c r="J1815" i="5"/>
  <c r="I1815" i="5"/>
  <c r="H1815" i="5"/>
  <c r="F1815" i="5"/>
  <c r="AB1834" i="5"/>
  <c r="AB1840" i="5"/>
  <c r="S1840" i="5"/>
  <c r="AB1844" i="5"/>
  <c r="S1844" i="5"/>
  <c r="AB1889" i="5"/>
  <c r="S1889" i="5"/>
  <c r="S1807" i="5"/>
  <c r="S1811" i="5"/>
  <c r="J1819" i="5"/>
  <c r="R1831" i="5"/>
  <c r="X1858" i="5"/>
  <c r="R1858" i="5"/>
  <c r="J1858" i="5"/>
  <c r="I1858" i="5"/>
  <c r="H1858" i="5"/>
  <c r="AB1860" i="5"/>
  <c r="S1860" i="5"/>
  <c r="R1902" i="5"/>
  <c r="H1902" i="5"/>
  <c r="J1902" i="5"/>
  <c r="I1902" i="5"/>
  <c r="F1902" i="5"/>
  <c r="X1902" i="5"/>
  <c r="R1918" i="5"/>
  <c r="J1918" i="5"/>
  <c r="H1918" i="5"/>
  <c r="I1918" i="5"/>
  <c r="F1918" i="5"/>
  <c r="X1918" i="5"/>
  <c r="AB1952" i="5"/>
  <c r="S1952" i="5"/>
  <c r="X200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I2099" i="5"/>
  <c r="H2099" i="5"/>
  <c r="F2099" i="5"/>
  <c r="X2099" i="5"/>
  <c r="F2133" i="5"/>
  <c r="X2133" i="5"/>
  <c r="R2133" i="5"/>
  <c r="J2133" i="5"/>
  <c r="I2133" i="5"/>
  <c r="H2133" i="5"/>
  <c r="S1804" i="5"/>
  <c r="AB1811" i="5"/>
  <c r="S1812" i="5"/>
  <c r="AB1816" i="5"/>
  <c r="S1819" i="5"/>
  <c r="S1831" i="5"/>
  <c r="AB1831" i="5"/>
  <c r="AB1836" i="5"/>
  <c r="X1939" i="5"/>
  <c r="R1939" i="5"/>
  <c r="J1939" i="5"/>
  <c r="I1939" i="5"/>
  <c r="H1939" i="5"/>
  <c r="F1939" i="5"/>
  <c r="X1990" i="5"/>
  <c r="R1990" i="5"/>
  <c r="J1990" i="5"/>
  <c r="I1990" i="5"/>
  <c r="H1990" i="5"/>
  <c r="F1990" i="5"/>
  <c r="AB2016" i="5"/>
  <c r="S2016" i="5"/>
  <c r="R2079" i="5"/>
  <c r="J2079" i="5"/>
  <c r="I2079" i="5"/>
  <c r="H2079" i="5"/>
  <c r="F2079" i="5"/>
  <c r="X2079" i="5"/>
  <c r="F1811" i="5"/>
  <c r="AB1821" i="5"/>
  <c r="X1831" i="5"/>
  <c r="X1838" i="5"/>
  <c r="R1838" i="5"/>
  <c r="J1838" i="5"/>
  <c r="X1842" i="5"/>
  <c r="R1842" i="5"/>
  <c r="J1842" i="5"/>
  <c r="H1842" i="5"/>
  <c r="X1846" i="5"/>
  <c r="R1846" i="5"/>
  <c r="J1846" i="5"/>
  <c r="H1846" i="5"/>
  <c r="AB1849" i="5"/>
  <c r="S1851" i="5"/>
  <c r="AB1913" i="5"/>
  <c r="S1913" i="5"/>
  <c r="X1970" i="5"/>
  <c r="R1970" i="5"/>
  <c r="J1970" i="5"/>
  <c r="I1970" i="5"/>
  <c r="H1970" i="5"/>
  <c r="F1970" i="5"/>
  <c r="AB2029" i="5"/>
  <c r="AB2078" i="5"/>
  <c r="S2078" i="5"/>
  <c r="S1808" i="5"/>
  <c r="H1811" i="5"/>
  <c r="AB1819" i="5"/>
  <c r="F1831" i="5"/>
  <c r="R1833" i="5"/>
  <c r="I1833" i="5"/>
  <c r="H1833" i="5"/>
  <c r="AB1848" i="5"/>
  <c r="S1848" i="5"/>
  <c r="AB1865" i="5"/>
  <c r="R1874" i="5"/>
  <c r="H1874" i="5"/>
  <c r="F1874" i="5"/>
  <c r="X1874" i="5"/>
  <c r="J1874" i="5"/>
  <c r="R1882" i="5"/>
  <c r="H1882" i="5"/>
  <c r="F1882" i="5"/>
  <c r="X1882" i="5"/>
  <c r="J1882" i="5"/>
  <c r="R1890" i="5"/>
  <c r="H1890" i="5"/>
  <c r="F1890" i="5"/>
  <c r="X1890" i="5"/>
  <c r="J1890" i="5"/>
  <c r="AB1902" i="5"/>
  <c r="R1910" i="5"/>
  <c r="J1910" i="5"/>
  <c r="H1910" i="5"/>
  <c r="I1910" i="5"/>
  <c r="F1910" i="5"/>
  <c r="X1910" i="5"/>
  <c r="X1919" i="5"/>
  <c r="R1919" i="5"/>
  <c r="J1919" i="5"/>
  <c r="H1919" i="5"/>
  <c r="F1919" i="5"/>
  <c r="AB1925" i="5"/>
  <c r="S1925" i="5"/>
  <c r="AB1972" i="5"/>
  <c r="S1972" i="5"/>
  <c r="I2046" i="5"/>
  <c r="H2046" i="5"/>
  <c r="R2046" i="5"/>
  <c r="J2046" i="5"/>
  <c r="F2046" i="5"/>
  <c r="X2046" i="5"/>
  <c r="I2054" i="5"/>
  <c r="H2054" i="5"/>
  <c r="R2054" i="5"/>
  <c r="J2054" i="5"/>
  <c r="F2054" i="5"/>
  <c r="X2054" i="5"/>
  <c r="I2062" i="5"/>
  <c r="H2062" i="5"/>
  <c r="R2062" i="5"/>
  <c r="J2062" i="5"/>
  <c r="F2062" i="5"/>
  <c r="X2062" i="5"/>
  <c r="I1811" i="5"/>
  <c r="F1819" i="5"/>
  <c r="H1831" i="5"/>
  <c r="X1833" i="5"/>
  <c r="I1835" i="5"/>
  <c r="F1838" i="5"/>
  <c r="AB1861" i="5"/>
  <c r="R1898" i="5"/>
  <c r="H1898" i="5"/>
  <c r="F1898" i="5"/>
  <c r="X1898" i="5"/>
  <c r="J1898" i="5"/>
  <c r="AB1909" i="5"/>
  <c r="S1909" i="5"/>
  <c r="S1936" i="5"/>
  <c r="X1958" i="5"/>
  <c r="R1958" i="5"/>
  <c r="J1958" i="5"/>
  <c r="I1958" i="5"/>
  <c r="H1958" i="5"/>
  <c r="F1958" i="5"/>
  <c r="AB1984" i="5"/>
  <c r="S1984" i="5"/>
  <c r="X2034" i="5"/>
  <c r="R2034" i="5"/>
  <c r="J2034" i="5"/>
  <c r="I2034" i="5"/>
  <c r="H2034" i="5"/>
  <c r="F2034" i="5"/>
  <c r="X2092" i="5"/>
  <c r="R2092" i="5"/>
  <c r="J2092" i="5"/>
  <c r="H2092" i="5"/>
  <c r="F2092" i="5"/>
  <c r="F2161" i="5"/>
  <c r="X2161" i="5"/>
  <c r="R2161" i="5"/>
  <c r="J2161" i="5"/>
  <c r="I2161" i="5"/>
  <c r="H2161" i="5"/>
  <c r="S1871" i="5"/>
  <c r="I1873" i="5"/>
  <c r="F1873" i="5"/>
  <c r="X1873" i="5"/>
  <c r="S1879" i="5"/>
  <c r="I1881" i="5"/>
  <c r="F1881" i="5"/>
  <c r="X1881" i="5"/>
  <c r="S1887" i="5"/>
  <c r="I1889" i="5"/>
  <c r="F1889" i="5"/>
  <c r="X1889" i="5"/>
  <c r="S1895" i="5"/>
  <c r="I1897" i="5"/>
  <c r="F1897" i="5"/>
  <c r="X1897" i="5"/>
  <c r="X1903" i="5"/>
  <c r="J1903" i="5"/>
  <c r="X1907" i="5"/>
  <c r="J1907" i="5"/>
  <c r="X1911" i="5"/>
  <c r="J1911" i="5"/>
  <c r="X1915" i="5"/>
  <c r="J1915" i="5"/>
  <c r="S1928" i="5"/>
  <c r="R1930" i="5"/>
  <c r="J1930" i="5"/>
  <c r="I1930" i="5"/>
  <c r="H1930" i="5"/>
  <c r="AB1937" i="5"/>
  <c r="AB1960" i="5"/>
  <c r="S1960" i="5"/>
  <c r="AB1973" i="5"/>
  <c r="X1978" i="5"/>
  <c r="R1978" i="5"/>
  <c r="J1978" i="5"/>
  <c r="I1978" i="5"/>
  <c r="H1978" i="5"/>
  <c r="AB1992" i="5"/>
  <c r="S1992" i="5"/>
  <c r="AB2005" i="5"/>
  <c r="X2010" i="5"/>
  <c r="R2010" i="5"/>
  <c r="J2010" i="5"/>
  <c r="I2010" i="5"/>
  <c r="H2010" i="5"/>
  <c r="AB2024" i="5"/>
  <c r="S2024" i="5"/>
  <c r="AB2037" i="5"/>
  <c r="X2042" i="5"/>
  <c r="R2042" i="5"/>
  <c r="J2042" i="5"/>
  <c r="I2042" i="5"/>
  <c r="H2042" i="5"/>
  <c r="I2070" i="5"/>
  <c r="H2070" i="5"/>
  <c r="R2070" i="5"/>
  <c r="J2070" i="5"/>
  <c r="F2070" i="5"/>
  <c r="X1879" i="5"/>
  <c r="J1879" i="5"/>
  <c r="X1887" i="5"/>
  <c r="J1887" i="5"/>
  <c r="J1895" i="5"/>
  <c r="S1903" i="5"/>
  <c r="S1907" i="5"/>
  <c r="S1911" i="5"/>
  <c r="S1915" i="5"/>
  <c r="S1919" i="5"/>
  <c r="AB1919" i="5"/>
  <c r="S1940" i="5"/>
  <c r="X1943" i="5"/>
  <c r="R1943" i="5"/>
  <c r="J1943" i="5"/>
  <c r="X1966" i="5"/>
  <c r="R1966" i="5"/>
  <c r="J1966" i="5"/>
  <c r="I1966" i="5"/>
  <c r="H1966" i="5"/>
  <c r="AB1980" i="5"/>
  <c r="S1980" i="5"/>
  <c r="X1998" i="5"/>
  <c r="R1998" i="5"/>
  <c r="J1998" i="5"/>
  <c r="I1998" i="5"/>
  <c r="H1998" i="5"/>
  <c r="AB2012" i="5"/>
  <c r="S2012" i="5"/>
  <c r="J2030" i="5"/>
  <c r="S2044" i="5"/>
  <c r="AB2044" i="5"/>
  <c r="I2078" i="5"/>
  <c r="H2078" i="5"/>
  <c r="R2078" i="5"/>
  <c r="J2078" i="5"/>
  <c r="F2078" i="5"/>
  <c r="X2078" i="5"/>
  <c r="X2096" i="5"/>
  <c r="R2096" i="5"/>
  <c r="J2096" i="5"/>
  <c r="H2096" i="5"/>
  <c r="F2096" i="5"/>
  <c r="R2103" i="5"/>
  <c r="J2103" i="5"/>
  <c r="I2103" i="5"/>
  <c r="H2103" i="5"/>
  <c r="F2103" i="5"/>
  <c r="X2103" i="5"/>
  <c r="R2151" i="5"/>
  <c r="J2151" i="5"/>
  <c r="I2151" i="5"/>
  <c r="H2151" i="5"/>
  <c r="F2151" i="5"/>
  <c r="X2151" i="5"/>
  <c r="J2242" i="5"/>
  <c r="I2242" i="5"/>
  <c r="H2242" i="5"/>
  <c r="X2242" i="5"/>
  <c r="R2242" i="5"/>
  <c r="F2242" i="5"/>
  <c r="J2246" i="5"/>
  <c r="I2246" i="5"/>
  <c r="H2246" i="5"/>
  <c r="X2246" i="5"/>
  <c r="R2246" i="5"/>
  <c r="F2246" i="5"/>
  <c r="S1855" i="5"/>
  <c r="S1859" i="5"/>
  <c r="S1863" i="5"/>
  <c r="S1867" i="5"/>
  <c r="F1868" i="5"/>
  <c r="X1876" i="5"/>
  <c r="AB1876" i="5"/>
  <c r="X1884" i="5"/>
  <c r="AB1884" i="5"/>
  <c r="X1892" i="5"/>
  <c r="AB1892" i="5"/>
  <c r="X1900" i="5"/>
  <c r="AB1900" i="5"/>
  <c r="AB1903" i="5"/>
  <c r="AB1907" i="5"/>
  <c r="AB1911" i="5"/>
  <c r="AB1915" i="5"/>
  <c r="S1920" i="5"/>
  <c r="R1922" i="5"/>
  <c r="J1922" i="5"/>
  <c r="I1922" i="5"/>
  <c r="H1922" i="5"/>
  <c r="X1923" i="5"/>
  <c r="R1923" i="5"/>
  <c r="J1923" i="5"/>
  <c r="AB1940" i="5"/>
  <c r="X1954" i="5"/>
  <c r="AB1968" i="5"/>
  <c r="S1968" i="5"/>
  <c r="X1986" i="5"/>
  <c r="R1986" i="5"/>
  <c r="J1986" i="5"/>
  <c r="I1986" i="5"/>
  <c r="H1986" i="5"/>
  <c r="AB2000" i="5"/>
  <c r="S2000" i="5"/>
  <c r="X2018" i="5"/>
  <c r="R2018" i="5"/>
  <c r="J2018" i="5"/>
  <c r="I2018" i="5"/>
  <c r="H2018" i="5"/>
  <c r="AB2032" i="5"/>
  <c r="S2032" i="5"/>
  <c r="I2074" i="5"/>
  <c r="H2074" i="5"/>
  <c r="R2074" i="5"/>
  <c r="J2074" i="5"/>
  <c r="F2074" i="5"/>
  <c r="X2074" i="5"/>
  <c r="X2144" i="5"/>
  <c r="R2144" i="5"/>
  <c r="J2144" i="5"/>
  <c r="I2144" i="5"/>
  <c r="H2144" i="5"/>
  <c r="F2144" i="5"/>
  <c r="AB1871" i="5"/>
  <c r="H1873" i="5"/>
  <c r="F1876" i="5"/>
  <c r="F1879" i="5"/>
  <c r="AB1879" i="5"/>
  <c r="H1881" i="5"/>
  <c r="F1884" i="5"/>
  <c r="F1887" i="5"/>
  <c r="AB1887" i="5"/>
  <c r="H1889" i="5"/>
  <c r="F1892" i="5"/>
  <c r="AB1895" i="5"/>
  <c r="H1897" i="5"/>
  <c r="F1900" i="5"/>
  <c r="F1903" i="5"/>
  <c r="F1907" i="5"/>
  <c r="F1911" i="5"/>
  <c r="F1915" i="5"/>
  <c r="AB1920" i="5"/>
  <c r="AB1922" i="5"/>
  <c r="X1930" i="5"/>
  <c r="S1932" i="5"/>
  <c r="R1934" i="5"/>
  <c r="J1934" i="5"/>
  <c r="I1934" i="5"/>
  <c r="H1934" i="5"/>
  <c r="AB1941" i="5"/>
  <c r="AB1956" i="5"/>
  <c r="S1956" i="5"/>
  <c r="AB1969" i="5"/>
  <c r="X1974" i="5"/>
  <c r="R1974" i="5"/>
  <c r="J1974" i="5"/>
  <c r="I1974" i="5"/>
  <c r="H1974" i="5"/>
  <c r="AB1988" i="5"/>
  <c r="S1988" i="5"/>
  <c r="AB2001" i="5"/>
  <c r="X2006" i="5"/>
  <c r="R2006" i="5"/>
  <c r="AB2020" i="5"/>
  <c r="S2020" i="5"/>
  <c r="AB2033" i="5"/>
  <c r="X2084" i="5"/>
  <c r="R2084" i="5"/>
  <c r="I2084" i="5"/>
  <c r="H2084" i="5"/>
  <c r="F2084" i="5"/>
  <c r="R2091" i="5"/>
  <c r="J2091" i="5"/>
  <c r="I2091" i="5"/>
  <c r="H2091" i="5"/>
  <c r="F2091" i="5"/>
  <c r="X2091" i="5"/>
  <c r="X2100" i="5"/>
  <c r="R2100" i="5"/>
  <c r="J2100" i="5"/>
  <c r="H2100" i="5"/>
  <c r="F2100" i="5"/>
  <c r="R2107" i="5"/>
  <c r="J2107" i="5"/>
  <c r="I2107" i="5"/>
  <c r="H2107" i="5"/>
  <c r="F2107" i="5"/>
  <c r="X2107" i="5"/>
  <c r="AB2143" i="5"/>
  <c r="H1868" i="5"/>
  <c r="I1869" i="5"/>
  <c r="F1869" i="5"/>
  <c r="J1873" i="5"/>
  <c r="H1876" i="5"/>
  <c r="I1877" i="5"/>
  <c r="F1877" i="5"/>
  <c r="J1881" i="5"/>
  <c r="H1884" i="5"/>
  <c r="I1885" i="5"/>
  <c r="F1885" i="5"/>
  <c r="J1889" i="5"/>
  <c r="H1892" i="5"/>
  <c r="I1893" i="5"/>
  <c r="F1893" i="5"/>
  <c r="J1897" i="5"/>
  <c r="H1900" i="5"/>
  <c r="I1901" i="5"/>
  <c r="F1901" i="5"/>
  <c r="F1930" i="5"/>
  <c r="S1944" i="5"/>
  <c r="H1962" i="5"/>
  <c r="AB1976" i="5"/>
  <c r="S1976" i="5"/>
  <c r="F1978" i="5"/>
  <c r="X1994" i="5"/>
  <c r="R1994" i="5"/>
  <c r="J1994" i="5"/>
  <c r="I1994" i="5"/>
  <c r="H1994" i="5"/>
  <c r="AB2008" i="5"/>
  <c r="S2008" i="5"/>
  <c r="F2010" i="5"/>
  <c r="X2026"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X2219" i="5"/>
  <c r="I2219" i="5"/>
  <c r="H2219" i="5"/>
  <c r="X1869" i="5"/>
  <c r="AB1869" i="5"/>
  <c r="R1873" i="5"/>
  <c r="X1877" i="5"/>
  <c r="AB1877" i="5"/>
  <c r="H1879" i="5"/>
  <c r="X1880" i="5"/>
  <c r="R1881" i="5"/>
  <c r="X1885" i="5"/>
  <c r="AB1885" i="5"/>
  <c r="H1887" i="5"/>
  <c r="R1889" i="5"/>
  <c r="X1893" i="5"/>
  <c r="R1897" i="5"/>
  <c r="X1901" i="5"/>
  <c r="H1903" i="5"/>
  <c r="AB1904" i="5"/>
  <c r="H1907" i="5"/>
  <c r="AB1908" i="5"/>
  <c r="H1911" i="5"/>
  <c r="AB1912" i="5"/>
  <c r="H1915" i="5"/>
  <c r="AB1916" i="5"/>
  <c r="X1922" i="5"/>
  <c r="S1924" i="5"/>
  <c r="X1927" i="5"/>
  <c r="R1927" i="5"/>
  <c r="J1927" i="5"/>
  <c r="AB1933" i="5"/>
  <c r="S1937" i="5"/>
  <c r="F1943" i="5"/>
  <c r="AB1944" i="5"/>
  <c r="AB1946" i="5"/>
  <c r="AB1964" i="5"/>
  <c r="S1964" i="5"/>
  <c r="F1966" i="5"/>
  <c r="AB1977" i="5"/>
  <c r="X1982" i="5"/>
  <c r="R1982" i="5"/>
  <c r="J1982" i="5"/>
  <c r="I1982" i="5"/>
  <c r="H1982" i="5"/>
  <c r="AB1996" i="5"/>
  <c r="S1996" i="5"/>
  <c r="F1998" i="5"/>
  <c r="AB2009" i="5"/>
  <c r="X2014" i="5"/>
  <c r="R2014" i="5"/>
  <c r="J2014" i="5"/>
  <c r="I2014" i="5"/>
  <c r="H2014" i="5"/>
  <c r="AB2028" i="5"/>
  <c r="S2028" i="5"/>
  <c r="F2030" i="5"/>
  <c r="AB2041" i="5"/>
  <c r="S2049" i="5"/>
  <c r="X2051" i="5"/>
  <c r="S2057" i="5"/>
  <c r="X2059" i="5"/>
  <c r="R2067" i="5"/>
  <c r="J2067" i="5"/>
  <c r="I2067" i="5"/>
  <c r="H2067" i="5"/>
  <c r="AB2077" i="5"/>
  <c r="S2077" i="5"/>
  <c r="X2088" i="5"/>
  <c r="R2088" i="5"/>
  <c r="J2088" i="5"/>
  <c r="H2088" i="5"/>
  <c r="F2088" i="5"/>
  <c r="X2104" i="5"/>
  <c r="R2104" i="5"/>
  <c r="J2104" i="5"/>
  <c r="H2104" i="5"/>
  <c r="F2104"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S2052" i="5"/>
  <c r="H2056" i="5"/>
  <c r="S2058" i="5"/>
  <c r="S2060" i="5"/>
  <c r="S2066" i="5"/>
  <c r="S2068" i="5"/>
  <c r="AB2074" i="5"/>
  <c r="J2082" i="5"/>
  <c r="R2116" i="5"/>
  <c r="J2116" i="5"/>
  <c r="I2116" i="5"/>
  <c r="H2116" i="5"/>
  <c r="F2116" i="5"/>
  <c r="X2116" i="5"/>
  <c r="R2147" i="5"/>
  <c r="J2147" i="5"/>
  <c r="I2147" i="5"/>
  <c r="H2147" i="5"/>
  <c r="F2147" i="5"/>
  <c r="X2147" i="5"/>
  <c r="AB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I2056" i="5"/>
  <c r="R2075" i="5"/>
  <c r="J2075" i="5"/>
  <c r="I2075" i="5"/>
  <c r="X2080" i="5"/>
  <c r="R2080" i="5"/>
  <c r="F2129" i="5"/>
  <c r="X2129" i="5"/>
  <c r="R2129" i="5"/>
  <c r="J2129" i="5"/>
  <c r="I2129" i="5"/>
  <c r="H2177" i="5"/>
  <c r="F2177" i="5"/>
  <c r="X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51" i="5"/>
  <c r="X1955" i="5"/>
  <c r="X1959" i="5"/>
  <c r="X1963" i="5"/>
  <c r="X1967" i="5"/>
  <c r="X1971" i="5"/>
  <c r="X1975" i="5"/>
  <c r="X1979" i="5"/>
  <c r="X1983" i="5"/>
  <c r="X1987" i="5"/>
  <c r="X1991" i="5"/>
  <c r="X1995" i="5"/>
  <c r="X1999" i="5"/>
  <c r="X2003" i="5"/>
  <c r="X2015" i="5"/>
  <c r="X2019" i="5"/>
  <c r="X2023" i="5"/>
  <c r="X2027" i="5"/>
  <c r="X2031" i="5"/>
  <c r="X2035" i="5"/>
  <c r="X2043" i="5"/>
  <c r="R2048" i="5"/>
  <c r="R2056" i="5"/>
  <c r="X2075" i="5"/>
  <c r="X2076" i="5"/>
  <c r="R2076" i="5"/>
  <c r="AB2081" i="5"/>
  <c r="S2165" i="5"/>
  <c r="AB2165" i="5"/>
  <c r="R2183" i="5"/>
  <c r="J2183" i="5"/>
  <c r="I2183" i="5"/>
  <c r="H2183" i="5"/>
  <c r="F2183" i="5"/>
  <c r="X2183" i="5"/>
  <c r="AB2186" i="5"/>
  <c r="S2186" i="5"/>
  <c r="AB2281" i="5"/>
  <c r="S2281" i="5"/>
  <c r="AB2045" i="5"/>
  <c r="S2048" i="5"/>
  <c r="AB2053" i="5"/>
  <c r="S2056" i="5"/>
  <c r="AB2061" i="5"/>
  <c r="S2064" i="5"/>
  <c r="AB2069" i="5"/>
  <c r="S2072" i="5"/>
  <c r="I2082" i="5"/>
  <c r="H2082" i="5"/>
  <c r="AB2142" i="5"/>
  <c r="S2142" i="5"/>
  <c r="F2165" i="5"/>
  <c r="X2165" i="5"/>
  <c r="R2165" i="5"/>
  <c r="J2165" i="5"/>
  <c r="I2165" i="5"/>
  <c r="H2165" i="5"/>
  <c r="S2169" i="5"/>
  <c r="AB2169" i="5"/>
  <c r="S2212" i="5"/>
  <c r="AB2212" i="5"/>
  <c r="R2263" i="5"/>
  <c r="J2263" i="5"/>
  <c r="H2263" i="5"/>
  <c r="F2263" i="5"/>
  <c r="X2263" i="5"/>
  <c r="I2263" i="5"/>
  <c r="AB2046" i="5"/>
  <c r="AB2054" i="5"/>
  <c r="AB2062" i="5"/>
  <c r="AB2070" i="5"/>
  <c r="X2148" i="5"/>
  <c r="R2148" i="5"/>
  <c r="J2148" i="5"/>
  <c r="I2148" i="5"/>
  <c r="H2148" i="5"/>
  <c r="F2148" i="5"/>
  <c r="I2188" i="5"/>
  <c r="R2188" i="5"/>
  <c r="J2188" i="5"/>
  <c r="H2188" i="5"/>
  <c r="F2188" i="5"/>
  <c r="X2188" i="5"/>
  <c r="J2112" i="5"/>
  <c r="F2120" i="5"/>
  <c r="S2121" i="5"/>
  <c r="AB2121" i="5"/>
  <c r="R2123" i="5"/>
  <c r="J2123" i="5"/>
  <c r="I2123" i="5"/>
  <c r="H2123" i="5"/>
  <c r="J2125" i="5"/>
  <c r="F2137" i="5"/>
  <c r="X2137" i="5"/>
  <c r="F2140" i="5"/>
  <c r="S2141" i="5"/>
  <c r="J2152" i="5"/>
  <c r="J2157" i="5"/>
  <c r="F2169" i="5"/>
  <c r="X2169" i="5"/>
  <c r="AB2173" i="5"/>
  <c r="S2173" i="5"/>
  <c r="I2196" i="5"/>
  <c r="R2196" i="5"/>
  <c r="J2196" i="5"/>
  <c r="H2196" i="5"/>
  <c r="F2196" i="5"/>
  <c r="AB2233" i="5"/>
  <c r="R2239" i="5"/>
  <c r="J2239" i="5"/>
  <c r="I2239" i="5"/>
  <c r="H2239" i="5"/>
  <c r="F2239" i="5"/>
  <c r="X2239" i="5"/>
  <c r="J2262" i="5"/>
  <c r="I2262" i="5"/>
  <c r="H2262" i="5"/>
  <c r="X2262" i="5"/>
  <c r="X2266" i="5"/>
  <c r="F2266" i="5"/>
  <c r="J2266" i="5"/>
  <c r="R2266" i="5"/>
  <c r="I2266" i="5"/>
  <c r="H2266" i="5"/>
  <c r="I2311" i="5"/>
  <c r="H2311" i="5"/>
  <c r="R2311" i="5"/>
  <c r="X2311" i="5"/>
  <c r="J2311" i="5"/>
  <c r="F2311" i="5"/>
  <c r="J2366" i="5"/>
  <c r="R2366" i="5"/>
  <c r="I2366" i="5"/>
  <c r="H2366" i="5"/>
  <c r="F2366" i="5"/>
  <c r="X2366" i="5"/>
  <c r="R2112" i="5"/>
  <c r="X2113" i="5"/>
  <c r="F2121" i="5"/>
  <c r="X2121" i="5"/>
  <c r="X2124" i="5"/>
  <c r="R2124" i="5"/>
  <c r="J2124" i="5"/>
  <c r="R2127" i="5"/>
  <c r="J2127" i="5"/>
  <c r="I2127" i="5"/>
  <c r="H2127" i="5"/>
  <c r="S2130" i="5"/>
  <c r="H2136" i="5"/>
  <c r="H2137" i="5"/>
  <c r="F2141" i="5"/>
  <c r="X2141" i="5"/>
  <c r="S2145" i="5"/>
  <c r="S2162" i="5"/>
  <c r="H2169" i="5"/>
  <c r="H2173" i="5"/>
  <c r="F2173" i="5"/>
  <c r="X2173" i="5"/>
  <c r="S2174" i="5"/>
  <c r="X2186" i="5"/>
  <c r="I2204" i="5"/>
  <c r="R2204" i="5"/>
  <c r="J2204" i="5"/>
  <c r="H2204" i="5"/>
  <c r="F2204" i="5"/>
  <c r="R2269" i="5"/>
  <c r="I2269" i="5"/>
  <c r="H2269" i="5"/>
  <c r="F2269" i="5"/>
  <c r="J2269" i="5"/>
  <c r="X2269" i="5"/>
  <c r="S2294" i="5"/>
  <c r="AB2294" i="5"/>
  <c r="S2076" i="5"/>
  <c r="S2080" i="5"/>
  <c r="S2084" i="5"/>
  <c r="S2088" i="5"/>
  <c r="S2092" i="5"/>
  <c r="S2096" i="5"/>
  <c r="S2100" i="5"/>
  <c r="S2104" i="5"/>
  <c r="S2108" i="5"/>
  <c r="S2112" i="5"/>
  <c r="S2117" i="5"/>
  <c r="AB2117" i="5"/>
  <c r="H2120" i="5"/>
  <c r="AB2127" i="5"/>
  <c r="S2134" i="5"/>
  <c r="I2137" i="5"/>
  <c r="H2140" i="5"/>
  <c r="H2141" i="5"/>
  <c r="F2145" i="5"/>
  <c r="X2145" i="5"/>
  <c r="S2149" i="5"/>
  <c r="AB2154" i="5"/>
  <c r="AB2159" i="5"/>
  <c r="J2160" i="5"/>
  <c r="S2166" i="5"/>
  <c r="I2169" i="5"/>
  <c r="I2173" i="5"/>
  <c r="AB2185" i="5"/>
  <c r="S2185" i="5"/>
  <c r="S2191" i="5"/>
  <c r="I2212" i="5"/>
  <c r="R2212" i="5"/>
  <c r="J2212" i="5"/>
  <c r="H2212" i="5"/>
  <c r="F2212" i="5"/>
  <c r="AB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X2353" i="5"/>
  <c r="F2353" i="5"/>
  <c r="H2113" i="5"/>
  <c r="AB2114" i="5"/>
  <c r="S2114" i="5"/>
  <c r="S2115" i="5"/>
  <c r="F2117" i="5"/>
  <c r="X2117" i="5"/>
  <c r="AB2118" i="5"/>
  <c r="AB2119" i="5"/>
  <c r="H2121" i="5"/>
  <c r="X2123" i="5"/>
  <c r="AB2126" i="5"/>
  <c r="AB2131" i="5"/>
  <c r="X2132" i="5"/>
  <c r="R2132" i="5"/>
  <c r="J2132" i="5"/>
  <c r="J2137" i="5"/>
  <c r="I2141" i="5"/>
  <c r="S2153" i="5"/>
  <c r="AB2158" i="5"/>
  <c r="AB2163" i="5"/>
  <c r="X2164" i="5"/>
  <c r="R2164" i="5"/>
  <c r="J2164" i="5"/>
  <c r="J2169" i="5"/>
  <c r="J2173" i="5"/>
  <c r="AB2178" i="5"/>
  <c r="H2185" i="5"/>
  <c r="F2185" i="5"/>
  <c r="X2185" i="5"/>
  <c r="S2188" i="5"/>
  <c r="AB2188" i="5"/>
  <c r="S2199" i="5"/>
  <c r="AB2215" i="5"/>
  <c r="AB2237" i="5"/>
  <c r="AB2276" i="5"/>
  <c r="S2307" i="5"/>
  <c r="AB2307" i="5"/>
  <c r="S2125" i="5"/>
  <c r="AB2130" i="5"/>
  <c r="AB2135" i="5"/>
  <c r="X2136" i="5"/>
  <c r="R2136" i="5"/>
  <c r="J2136" i="5"/>
  <c r="F2153" i="5"/>
  <c r="X2153" i="5"/>
  <c r="S2157" i="5"/>
  <c r="AB2162" i="5"/>
  <c r="AB2167" i="5"/>
  <c r="R2168" i="5"/>
  <c r="AB2181" i="5"/>
  <c r="S2181" i="5"/>
  <c r="J2186" i="5"/>
  <c r="I2186" i="5"/>
  <c r="H2186" i="5"/>
  <c r="F2186" i="5"/>
  <c r="H2190" i="5"/>
  <c r="X2190" i="5"/>
  <c r="R2190" i="5"/>
  <c r="J2190" i="5"/>
  <c r="I2190" i="5"/>
  <c r="J2191" i="5"/>
  <c r="R2191" i="5"/>
  <c r="I2191" i="5"/>
  <c r="H2191" i="5"/>
  <c r="F2191" i="5"/>
  <c r="X2191" i="5"/>
  <c r="S2196" i="5"/>
  <c r="AB2196" i="5"/>
  <c r="I2222" i="5"/>
  <c r="H2222" i="5"/>
  <c r="X2222" i="5"/>
  <c r="R2222" i="5"/>
  <c r="J2222" i="5"/>
  <c r="F2222" i="5"/>
  <c r="J2238" i="5"/>
  <c r="I2238" i="5"/>
  <c r="H2238" i="5"/>
  <c r="X2238" i="5"/>
  <c r="F2238" i="5"/>
  <c r="AB2250" i="5"/>
  <c r="S2250" i="5"/>
  <c r="AB2254" i="5"/>
  <c r="S2254" i="5"/>
  <c r="AB2261" i="5"/>
  <c r="AB2265" i="5"/>
  <c r="AB2299" i="5"/>
  <c r="AB2115" i="5"/>
  <c r="R2120" i="5"/>
  <c r="J2120" i="5"/>
  <c r="F2125" i="5"/>
  <c r="X2125" i="5"/>
  <c r="S2129" i="5"/>
  <c r="AB2134" i="5"/>
  <c r="AB2139" i="5"/>
  <c r="X2140" i="5"/>
  <c r="R2140" i="5"/>
  <c r="J2140" i="5"/>
  <c r="F2157" i="5"/>
  <c r="X2157" i="5"/>
  <c r="S2161" i="5"/>
  <c r="AB2166" i="5"/>
  <c r="AB2171" i="5"/>
  <c r="AB2174" i="5"/>
  <c r="H2181" i="5"/>
  <c r="F2181" i="5"/>
  <c r="X2181" i="5"/>
  <c r="H2198" i="5"/>
  <c r="X2198" i="5"/>
  <c r="R2198" i="5"/>
  <c r="J2198" i="5"/>
  <c r="I2198" i="5"/>
  <c r="J2199" i="5"/>
  <c r="R2199" i="5"/>
  <c r="I2199" i="5"/>
  <c r="H2199" i="5"/>
  <c r="F2199" i="5"/>
  <c r="X2199" i="5"/>
  <c r="S2204" i="5"/>
  <c r="AB2204" i="5"/>
  <c r="I2218" i="5"/>
  <c r="H2218" i="5"/>
  <c r="X2218" i="5"/>
  <c r="J2218" i="5"/>
  <c r="F2218" i="5"/>
  <c r="AB2229" i="5"/>
  <c r="J2234" i="5"/>
  <c r="I2234" i="5"/>
  <c r="H2234" i="5"/>
  <c r="X2234" i="5"/>
  <c r="R2235" i="5"/>
  <c r="J2235" i="5"/>
  <c r="I2235" i="5"/>
  <c r="F2235" i="5"/>
  <c r="X2235" i="5"/>
  <c r="AB2271" i="5"/>
  <c r="S2271" i="5"/>
  <c r="R2280" i="5"/>
  <c r="J2280" i="5"/>
  <c r="I2280" i="5"/>
  <c r="H2280" i="5"/>
  <c r="X2280" i="5"/>
  <c r="F2280" i="5"/>
  <c r="J2172" i="5"/>
  <c r="J2180" i="5"/>
  <c r="J2184" i="5"/>
  <c r="AB2194" i="5"/>
  <c r="X2194" i="5"/>
  <c r="AB2202" i="5"/>
  <c r="H2202" i="5"/>
  <c r="X2202" i="5"/>
  <c r="AB2210" i="5"/>
  <c r="AB2218" i="5"/>
  <c r="AB2223" i="5"/>
  <c r="AB2246" i="5"/>
  <c r="X2247" i="5"/>
  <c r="F2251" i="5"/>
  <c r="AB2257" i="5"/>
  <c r="AB2298" i="5"/>
  <c r="S2298" i="5"/>
  <c r="J2349" i="5"/>
  <c r="R2349" i="5"/>
  <c r="I2349" i="5"/>
  <c r="H2349" i="5"/>
  <c r="F2349" i="5"/>
  <c r="X2349" i="5"/>
  <c r="R2172" i="5"/>
  <c r="R2180" i="5"/>
  <c r="R2184" i="5"/>
  <c r="S2187" i="5"/>
  <c r="S2195" i="5"/>
  <c r="S2203" i="5"/>
  <c r="S2211" i="5"/>
  <c r="S2224" i="5"/>
  <c r="R2231" i="5"/>
  <c r="J2231" i="5"/>
  <c r="I2231" i="5"/>
  <c r="AB2242" i="5"/>
  <c r="F2247" i="5"/>
  <c r="F2250" i="5"/>
  <c r="AB2253" i="5"/>
  <c r="R2259" i="5"/>
  <c r="J2259" i="5"/>
  <c r="I2259" i="5"/>
  <c r="X2275" i="5"/>
  <c r="I2281" i="5"/>
  <c r="X2286" i="5"/>
  <c r="F2286" i="5"/>
  <c r="R2286" i="5"/>
  <c r="J2286" i="5"/>
  <c r="I2286" i="5"/>
  <c r="X2302" i="5"/>
  <c r="J2302" i="5"/>
  <c r="F2302" i="5"/>
  <c r="I2302" i="5"/>
  <c r="H2302" i="5"/>
  <c r="I2307" i="5"/>
  <c r="H2307" i="5"/>
  <c r="R2307" i="5"/>
  <c r="J2307" i="5"/>
  <c r="F2307" i="5"/>
  <c r="X2307" i="5"/>
  <c r="X2317" i="5"/>
  <c r="R2317" i="5"/>
  <c r="F2317" i="5"/>
  <c r="J2317" i="5"/>
  <c r="I2317" i="5"/>
  <c r="H2317" i="5"/>
  <c r="R2344" i="5"/>
  <c r="J2344" i="5"/>
  <c r="I2344" i="5"/>
  <c r="H2344" i="5"/>
  <c r="F2344" i="5"/>
  <c r="X2344" i="5"/>
  <c r="F2189" i="5"/>
  <c r="R2189" i="5"/>
  <c r="X2189" i="5"/>
  <c r="F2194" i="5"/>
  <c r="F2197" i="5"/>
  <c r="R2197" i="5"/>
  <c r="X2197" i="5"/>
  <c r="F2202" i="5"/>
  <c r="F2205" i="5"/>
  <c r="R2205" i="5"/>
  <c r="X2205" i="5"/>
  <c r="F2213" i="5"/>
  <c r="R2213" i="5"/>
  <c r="AB2219" i="5"/>
  <c r="X2220" i="5"/>
  <c r="I2220" i="5"/>
  <c r="AB2226" i="5"/>
  <c r="AB2238" i="5"/>
  <c r="AB2249" i="5"/>
  <c r="R2255" i="5"/>
  <c r="J2255" i="5"/>
  <c r="I2255" i="5"/>
  <c r="AB2264" i="5"/>
  <c r="AB2280" i="5"/>
  <c r="X2290" i="5"/>
  <c r="R2290" i="5"/>
  <c r="J2290" i="5"/>
  <c r="I2290" i="5"/>
  <c r="H2290" i="5"/>
  <c r="X2294" i="5"/>
  <c r="F2294" i="5"/>
  <c r="R2294" i="5"/>
  <c r="J2294" i="5"/>
  <c r="I2294" i="5"/>
  <c r="R2302" i="5"/>
  <c r="S2220" i="5"/>
  <c r="X2231" i="5"/>
  <c r="AB2234" i="5"/>
  <c r="AB2245" i="5"/>
  <c r="R2251" i="5"/>
  <c r="J2251" i="5"/>
  <c r="I2251" i="5"/>
  <c r="X2281" i="5"/>
  <c r="R2281" i="5"/>
  <c r="H2281" i="5"/>
  <c r="F2281" i="5"/>
  <c r="J2312" i="5"/>
  <c r="AB2339" i="5"/>
  <c r="S2339" i="5"/>
  <c r="F2363" i="5"/>
  <c r="R2363" i="5"/>
  <c r="J2363" i="5"/>
  <c r="I2363" i="5"/>
  <c r="H2363" i="5"/>
  <c r="X2363" i="5"/>
  <c r="AB2379" i="5"/>
  <c r="S2379" i="5"/>
  <c r="AB2190" i="5"/>
  <c r="AB2198" i="5"/>
  <c r="AB2206" i="5"/>
  <c r="AB2214" i="5"/>
  <c r="AB2225" i="5"/>
  <c r="S2228" i="5"/>
  <c r="AB2230" i="5"/>
  <c r="AB2241" i="5"/>
  <c r="R2247" i="5"/>
  <c r="J2247" i="5"/>
  <c r="I2247" i="5"/>
  <c r="J2250" i="5"/>
  <c r="I2250" i="5"/>
  <c r="H2250" i="5"/>
  <c r="X2250" i="5"/>
  <c r="AB2262" i="5"/>
  <c r="I2275" i="5"/>
  <c r="F2275" i="5"/>
  <c r="R2275" i="5"/>
  <c r="J2275" i="5"/>
  <c r="AB2306" i="5"/>
  <c r="S2306" i="5"/>
  <c r="R2336" i="5"/>
  <c r="J2336" i="5"/>
  <c r="I2336" i="5"/>
  <c r="F2336" i="5"/>
  <c r="H2336" i="5"/>
  <c r="X2336" i="5"/>
  <c r="J2343" i="5"/>
  <c r="I2343" i="5"/>
  <c r="H2343" i="5"/>
  <c r="X2343" i="5"/>
  <c r="R2343" i="5"/>
  <c r="F2343" i="5"/>
  <c r="AB2258" i="5"/>
  <c r="R2272" i="5"/>
  <c r="X2272" i="5"/>
  <c r="J2272" i="5"/>
  <c r="H2272" i="5"/>
  <c r="I2283" i="5"/>
  <c r="R2283" i="5"/>
  <c r="J2283" i="5"/>
  <c r="H2283" i="5"/>
  <c r="X2283" i="5"/>
  <c r="S2299" i="5"/>
  <c r="I2315" i="5"/>
  <c r="H2315" i="5"/>
  <c r="F2315" i="5"/>
  <c r="R2315" i="5"/>
  <c r="J2315" i="5"/>
  <c r="X2315" i="5"/>
  <c r="I2224" i="5"/>
  <c r="I2228" i="5"/>
  <c r="I2232" i="5"/>
  <c r="J2268" i="5"/>
  <c r="AB2273" i="5"/>
  <c r="H2277" i="5"/>
  <c r="F2298" i="5"/>
  <c r="R2300" i="5"/>
  <c r="I2300" i="5"/>
  <c r="AB2310" i="5"/>
  <c r="AB2315" i="5"/>
  <c r="S2315" i="5"/>
  <c r="AB2323" i="5"/>
  <c r="AB2327" i="5"/>
  <c r="J2335" i="5"/>
  <c r="I2335" i="5"/>
  <c r="H2335" i="5"/>
  <c r="X2335" i="5"/>
  <c r="I2303" i="5"/>
  <c r="F2303" i="5"/>
  <c r="R2308" i="5"/>
  <c r="I2308" i="5"/>
  <c r="AB2318" i="5"/>
  <c r="AB2361" i="5"/>
  <c r="S2361" i="5"/>
  <c r="S2266" i="5"/>
  <c r="S2268" i="5"/>
  <c r="S2279" i="5"/>
  <c r="X2301" i="5"/>
  <c r="R2301" i="5"/>
  <c r="I2301" i="5"/>
  <c r="X2308" i="5"/>
  <c r="S2314" i="5"/>
  <c r="AB2343" i="5"/>
  <c r="F2355" i="5"/>
  <c r="R2355" i="5"/>
  <c r="J2355" i="5"/>
  <c r="I2355" i="5"/>
  <c r="H2355" i="5"/>
  <c r="X2355" i="5"/>
  <c r="J2369" i="5"/>
  <c r="H2369" i="5"/>
  <c r="R2369" i="5"/>
  <c r="I2369" i="5"/>
  <c r="X2369" i="5"/>
  <c r="F2369" i="5"/>
  <c r="AB2406" i="5"/>
  <c r="S2406" i="5"/>
  <c r="AB2419" i="5"/>
  <c r="S2232" i="5"/>
  <c r="S2236" i="5"/>
  <c r="S2240" i="5"/>
  <c r="S2244" i="5"/>
  <c r="S2248" i="5"/>
  <c r="S2252" i="5"/>
  <c r="S2256" i="5"/>
  <c r="S2260" i="5"/>
  <c r="R2277" i="5"/>
  <c r="S2282" i="5"/>
  <c r="X2284" i="5"/>
  <c r="R2292" i="5"/>
  <c r="I2292" i="5"/>
  <c r="F2301" i="5"/>
  <c r="R2304" i="5"/>
  <c r="I2304" i="5"/>
  <c r="H2304" i="5"/>
  <c r="F2308" i="5"/>
  <c r="X2309" i="5"/>
  <c r="R2309" i="5"/>
  <c r="I2309" i="5"/>
  <c r="AB2326" i="5"/>
  <c r="R2332" i="5"/>
  <c r="J2332" i="5"/>
  <c r="I2332" i="5"/>
  <c r="X2332" i="5"/>
  <c r="S2383" i="5"/>
  <c r="S2263" i="5"/>
  <c r="S2270" i="5"/>
  <c r="S2277" i="5"/>
  <c r="X2292" i="5"/>
  <c r="X2297" i="5"/>
  <c r="R2297" i="5"/>
  <c r="H2297" i="5"/>
  <c r="X2303" i="5"/>
  <c r="H2308" i="5"/>
  <c r="F2309" i="5"/>
  <c r="AB2335" i="5"/>
  <c r="S2335" i="5"/>
  <c r="AB2338" i="5"/>
  <c r="AB2378" i="5"/>
  <c r="S2378" i="5"/>
  <c r="AB2266" i="5"/>
  <c r="F2268" i="5"/>
  <c r="AB2279" i="5"/>
  <c r="X2289" i="5"/>
  <c r="R2289" i="5"/>
  <c r="X2298"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X2371" i="5"/>
  <c r="AB2331" i="5"/>
  <c r="AB2342" i="5"/>
  <c r="AB2348" i="5"/>
  <c r="S2354" i="5"/>
  <c r="AB2354" i="5"/>
  <c r="S2359" i="5"/>
  <c r="AB2359" i="5"/>
  <c r="S2370" i="5"/>
  <c r="AB2370" i="5"/>
  <c r="AB2377" i="5"/>
  <c r="S2377" i="5"/>
  <c r="F2432" i="5"/>
  <c r="J2432" i="5"/>
  <c r="I2432" i="5"/>
  <c r="H2432" i="5"/>
  <c r="X2432" i="5"/>
  <c r="R2432" i="5"/>
  <c r="AB2322" i="5"/>
  <c r="AB2330" i="5"/>
  <c r="R2340" i="5"/>
  <c r="J2340" i="5"/>
  <c r="I2340" i="5"/>
  <c r="AB2347" i="5"/>
  <c r="AB2353" i="5"/>
  <c r="S2353" i="5"/>
  <c r="J2361" i="5"/>
  <c r="H2361" i="5"/>
  <c r="R2361" i="5"/>
  <c r="I2361" i="5"/>
  <c r="X2361" i="5"/>
  <c r="AB2369" i="5"/>
  <c r="S2369" i="5"/>
  <c r="X2374" i="5"/>
  <c r="AB2389" i="5"/>
  <c r="S2389" i="5"/>
  <c r="R2395" i="5"/>
  <c r="J2395" i="5"/>
  <c r="I2395" i="5"/>
  <c r="H2395" i="5"/>
  <c r="F2395" i="5"/>
  <c r="X2395" i="5"/>
  <c r="AB2423" i="5"/>
  <c r="S2362" i="5"/>
  <c r="AB2362" i="5"/>
  <c r="S2367" i="5"/>
  <c r="AB2367" i="5"/>
  <c r="AB2351" i="5"/>
  <c r="J2374" i="5"/>
  <c r="R2374" i="5"/>
  <c r="I2374" i="5"/>
  <c r="H2374" i="5"/>
  <c r="F2374" i="5"/>
  <c r="AB2394" i="5"/>
  <c r="S2394" i="5"/>
  <c r="AB2356" i="5"/>
  <c r="AB2364" i="5"/>
  <c r="AB2372" i="5"/>
  <c r="J2383" i="5"/>
  <c r="I2383" i="5"/>
  <c r="X2383" i="5"/>
  <c r="AB2385" i="5"/>
  <c r="S2385" i="5"/>
  <c r="F2389" i="5"/>
  <c r="X2389" i="5"/>
  <c r="R2389" i="5"/>
  <c r="J2389" i="5"/>
  <c r="I2389" i="5"/>
  <c r="H2389" i="5"/>
  <c r="AB2411" i="5"/>
  <c r="D14" i="6"/>
  <c r="AB2399" i="5"/>
  <c r="R2415" i="5"/>
  <c r="J2415" i="5"/>
  <c r="I2415" i="5"/>
  <c r="H2415" i="5"/>
  <c r="F2415" i="5"/>
  <c r="X2415" i="5"/>
  <c r="R2440" i="5"/>
  <c r="J2440" i="5"/>
  <c r="I2440" i="5"/>
  <c r="H2440" i="5"/>
  <c r="F2440" i="5"/>
  <c r="X2440" i="5"/>
  <c r="J2455" i="5"/>
  <c r="I2455" i="5"/>
  <c r="R2455" i="5"/>
  <c r="H2455" i="5"/>
  <c r="F2455" i="5"/>
  <c r="X2455" i="5"/>
  <c r="AB2485" i="5"/>
  <c r="S2485" i="5"/>
  <c r="S2495" i="5"/>
  <c r="R2321" i="5"/>
  <c r="R2333" i="5"/>
  <c r="R2337" i="5"/>
  <c r="R2341" i="5"/>
  <c r="R2345" i="5"/>
  <c r="AB2357" i="5"/>
  <c r="AB2365" i="5"/>
  <c r="AB2373" i="5"/>
  <c r="I2390" i="5"/>
  <c r="H2390" i="5"/>
  <c r="J2390" i="5"/>
  <c r="F2390" i="5"/>
  <c r="X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X2396" i="5"/>
  <c r="R2396" i="5"/>
  <c r="J2396" i="5"/>
  <c r="I2396" i="5"/>
  <c r="H2396" i="5"/>
  <c r="F2396" i="5"/>
  <c r="R2403" i="5"/>
  <c r="J2403" i="5"/>
  <c r="I2403" i="5"/>
  <c r="H2403" i="5"/>
  <c r="F2403" i="5"/>
  <c r="X2403" i="5"/>
  <c r="F2407" i="5"/>
  <c r="X2408" i="5"/>
  <c r="R2408" i="5"/>
  <c r="J2408" i="5"/>
  <c r="I2408" i="5"/>
  <c r="F2408" i="5"/>
  <c r="AB2418" i="5"/>
  <c r="S2418" i="5"/>
  <c r="J2444" i="5"/>
  <c r="I2444" i="5"/>
  <c r="H2444" i="5"/>
  <c r="F2444" i="5"/>
  <c r="X2444" i="5"/>
  <c r="R2444" i="5"/>
  <c r="J2351" i="5"/>
  <c r="H2360" i="5"/>
  <c r="F2360" i="5"/>
  <c r="H2368" i="5"/>
  <c r="F2368" i="5"/>
  <c r="S2381" i="5"/>
  <c r="S2382" i="5"/>
  <c r="R2384" i="5"/>
  <c r="I2384" i="5"/>
  <c r="H2384" i="5"/>
  <c r="F2384" i="5"/>
  <c r="AB2387" i="5"/>
  <c r="S2393" i="5"/>
  <c r="X2416" i="5"/>
  <c r="R2416" i="5"/>
  <c r="J2416" i="5"/>
  <c r="I2416" i="5"/>
  <c r="H2416" i="5"/>
  <c r="F2416" i="5"/>
  <c r="AB2450" i="5"/>
  <c r="S2450" i="5"/>
  <c r="H2470" i="5"/>
  <c r="R2470" i="5"/>
  <c r="J2470" i="5"/>
  <c r="X2470" i="5"/>
  <c r="F2470" i="5"/>
  <c r="S2474" i="5"/>
  <c r="AB2474" i="5"/>
  <c r="S2397" i="5"/>
  <c r="AB2402" i="5"/>
  <c r="AB2403" i="5"/>
  <c r="AB2410" i="5"/>
  <c r="X2420" i="5"/>
  <c r="R2420" i="5"/>
  <c r="J2420" i="5"/>
  <c r="I2420" i="5"/>
  <c r="AB2439" i="5"/>
  <c r="S2439" i="5"/>
  <c r="AB2463" i="5"/>
  <c r="S2463" i="5"/>
  <c r="R2468" i="5"/>
  <c r="I2468" i="5"/>
  <c r="H2468" i="5"/>
  <c r="F2468" i="5"/>
  <c r="X2468" i="5"/>
  <c r="S2401" i="5"/>
  <c r="AB2415" i="5"/>
  <c r="AB2422" i="5"/>
  <c r="S2448" i="5"/>
  <c r="AB2448" i="5"/>
  <c r="J2451" i="5"/>
  <c r="I2451" i="5"/>
  <c r="X2451" i="5"/>
  <c r="R2451" i="5"/>
  <c r="H2451" i="5"/>
  <c r="J2471" i="5"/>
  <c r="I2471" i="5"/>
  <c r="R2471" i="5"/>
  <c r="H2471" i="5"/>
  <c r="F2471" i="5"/>
  <c r="X2471" i="5"/>
  <c r="AB2482" i="5"/>
  <c r="S2482" i="5"/>
  <c r="S2491" i="5"/>
  <c r="F2377" i="5"/>
  <c r="X2377" i="5"/>
  <c r="F2385" i="5"/>
  <c r="X2385" i="5"/>
  <c r="AB2427" i="5"/>
  <c r="F2451" i="5"/>
  <c r="H2477" i="5"/>
  <c r="I2477" i="5"/>
  <c r="F2477" i="5"/>
  <c r="X2477" i="5"/>
  <c r="R2477" i="5"/>
  <c r="J2477" i="5"/>
  <c r="AB2386" i="5"/>
  <c r="AB2407" i="5"/>
  <c r="X2407" i="5"/>
  <c r="AB2414" i="5"/>
  <c r="X2424" i="5"/>
  <c r="R2424" i="5"/>
  <c r="J2424" i="5"/>
  <c r="I2424" i="5"/>
  <c r="S2432" i="5"/>
  <c r="AB2432" i="5"/>
  <c r="H2442" i="5"/>
  <c r="R2442" i="5"/>
  <c r="J2442" i="5"/>
  <c r="F2442" i="5"/>
  <c r="X2442" i="5"/>
  <c r="AB2480" i="5"/>
  <c r="S2480" i="5"/>
  <c r="AB2426" i="5"/>
  <c r="J2431" i="5"/>
  <c r="R2431" i="5"/>
  <c r="I2431" i="5"/>
  <c r="H2431" i="5"/>
  <c r="S2436" i="5"/>
  <c r="AB2436" i="5"/>
  <c r="J2497" i="5"/>
  <c r="I2497" i="5"/>
  <c r="H2497" i="5"/>
  <c r="R2497" i="5"/>
  <c r="F2497" i="5"/>
  <c r="J2459" i="5"/>
  <c r="I2459" i="5"/>
  <c r="X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c r="X2433" i="5"/>
  <c r="F2437" i="5"/>
  <c r="J2437" i="5"/>
  <c r="I2437" i="5"/>
  <c r="H2437" i="5"/>
  <c r="AB2455" i="5"/>
  <c r="F2492" i="5"/>
  <c r="R2492" i="5"/>
  <c r="J2492" i="5"/>
  <c r="I2492" i="5"/>
  <c r="H2492" i="5"/>
  <c r="S2496" i="5"/>
  <c r="F64" i="6"/>
  <c r="H64" i="6"/>
  <c r="G5" i="6"/>
  <c r="H5" i="6"/>
  <c r="H6" i="6"/>
  <c r="X2428" i="5"/>
  <c r="X2437" i="5"/>
  <c r="H2459" i="5"/>
  <c r="J2467" i="5"/>
  <c r="I2467" i="5"/>
  <c r="X2467" i="5"/>
  <c r="S2471" i="5"/>
  <c r="AB2481" i="5"/>
  <c r="S2481"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J2478" i="5"/>
  <c r="I2478" i="5"/>
  <c r="R2478" i="5"/>
  <c r="H2478" i="5"/>
  <c r="F2478" i="5"/>
  <c r="X2478" i="5"/>
  <c r="F2484" i="5"/>
  <c r="X2484" i="5"/>
  <c r="I2484" i="5"/>
  <c r="H2484" i="5"/>
  <c r="R2484" i="5"/>
  <c r="J2484" i="5"/>
  <c r="J2489" i="5"/>
  <c r="I2489" i="5"/>
  <c r="H2489" i="5"/>
  <c r="G17" i="6"/>
  <c r="H17" i="6"/>
  <c r="AB2438" i="5"/>
  <c r="S2438" i="5"/>
  <c r="S2445" i="5"/>
  <c r="S2447" i="5"/>
  <c r="J2456" i="5"/>
  <c r="J2464" i="5"/>
  <c r="S2490" i="5"/>
  <c r="S2494" i="5"/>
  <c r="S2498" i="5"/>
  <c r="D9" i="6"/>
  <c r="G15" i="6"/>
  <c r="H15" i="6"/>
  <c r="B20" i="6"/>
  <c r="F25" i="6"/>
  <c r="AB2442" i="5"/>
  <c r="S2442" i="5"/>
  <c r="F2453" i="5"/>
  <c r="X2453" i="5"/>
  <c r="AB2453" i="5"/>
  <c r="F2461" i="5"/>
  <c r="X2461" i="5"/>
  <c r="AB2461" i="5"/>
  <c r="F2469" i="5"/>
  <c r="X2469" i="5"/>
  <c r="AB2469" i="5"/>
  <c r="S2489" i="5"/>
  <c r="F2490" i="5"/>
  <c r="R2490" i="5"/>
  <c r="J2490" i="5"/>
  <c r="S2493" i="5"/>
  <c r="F2494" i="5"/>
  <c r="R2494" i="5"/>
  <c r="J2494" i="5"/>
  <c r="S2497" i="5"/>
  <c r="F2498" i="5"/>
  <c r="R2498" i="5"/>
  <c r="J2498" i="5"/>
  <c r="AB2454" i="5"/>
  <c r="AB2462" i="5"/>
  <c r="AB2470" i="5"/>
  <c r="R2483" i="5"/>
  <c r="J2483" i="5"/>
  <c r="I2483" i="5"/>
  <c r="AB2486" i="5"/>
  <c r="D4" i="6"/>
  <c r="F2476" i="5"/>
  <c r="X2476" i="5"/>
  <c r="R2487" i="5"/>
  <c r="J2487" i="5"/>
  <c r="S2499" i="5"/>
  <c r="S2472" i="5"/>
  <c r="AB2477" i="5"/>
  <c r="X247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145" i="5"/>
  <c r="S486" i="5"/>
  <c r="S506" i="5"/>
  <c r="S142" i="5"/>
  <c r="S188" i="5"/>
  <c r="S198" i="5"/>
  <c r="S162" i="5"/>
  <c r="S242" i="5"/>
  <c r="S339" i="5"/>
  <c r="S392" i="5"/>
  <c r="S396" i="5"/>
  <c r="S404" i="5"/>
  <c r="S367" i="5"/>
  <c r="S432" i="5"/>
  <c r="S423" i="5"/>
  <c r="S447" i="5"/>
  <c r="S543" i="5"/>
  <c r="S372" i="5"/>
  <c r="S344" i="5"/>
  <c r="S534" i="5"/>
  <c r="S164" i="5"/>
  <c r="S118" i="5"/>
  <c r="S172" i="5"/>
  <c r="S356" i="5"/>
  <c r="S214" i="5"/>
  <c r="S290" i="5"/>
  <c r="S412" i="5"/>
  <c r="S427" i="5"/>
  <c r="S555" i="5"/>
  <c r="S505" i="5"/>
  <c r="S336" i="5"/>
  <c r="S156" i="5"/>
  <c r="S166" i="5"/>
  <c r="S108" i="5"/>
  <c r="S140" i="5"/>
  <c r="S130" i="5"/>
  <c r="S262" i="5"/>
  <c r="S270" i="5"/>
  <c r="S383" i="5"/>
  <c r="S424" i="5"/>
  <c r="S444" i="5"/>
  <c r="S452" i="5"/>
  <c r="S431" i="5"/>
  <c r="S185" i="5"/>
  <c r="S224" i="5"/>
  <c r="S232" i="5"/>
  <c r="S220" i="5"/>
  <c r="S174" i="5"/>
  <c r="S132" i="5"/>
  <c r="S154" i="5"/>
  <c r="S114" i="5"/>
  <c r="S178" i="5"/>
  <c r="S126" i="5"/>
  <c r="S190" i="5"/>
  <c r="S218" i="5"/>
  <c r="S254" i="5"/>
  <c r="S411" i="5"/>
  <c r="S436" i="5"/>
  <c r="S567" i="5"/>
  <c r="S435" i="5"/>
  <c r="S563" i="5"/>
  <c r="S463" i="5"/>
  <c r="S252" i="5"/>
  <c r="S538" i="5"/>
  <c r="S122" i="5"/>
  <c r="S124" i="5"/>
  <c r="S403" i="5"/>
  <c r="S192" i="5"/>
  <c r="S182" i="5"/>
  <c r="S194" i="5"/>
  <c r="S347" i="5"/>
  <c r="S294" i="5"/>
  <c r="S384" i="5"/>
  <c r="S297" i="5"/>
  <c r="S399" i="5"/>
  <c r="S416" i="5"/>
  <c r="S459" i="5"/>
  <c r="S547" i="5"/>
  <c r="S581" i="5"/>
  <c r="S264" i="5"/>
  <c r="S474" i="5"/>
  <c r="S138" i="5"/>
  <c r="S170" i="5"/>
  <c r="S150" i="5"/>
  <c r="S152" i="5"/>
  <c r="S359" i="5"/>
  <c r="S299" i="5"/>
  <c r="S387" i="5"/>
  <c r="S343" i="5"/>
  <c r="S428" i="5"/>
  <c r="S439" i="5"/>
  <c r="S579" i="5"/>
  <c r="S230" i="5"/>
  <c r="S266" i="5"/>
  <c r="S286" i="5"/>
  <c r="S391" i="5"/>
  <c r="S395" i="5"/>
  <c r="S400" i="5"/>
  <c r="S408" i="5"/>
  <c r="S448" i="5"/>
  <c r="S415" i="5"/>
  <c r="S443" i="5"/>
  <c r="S205" i="5"/>
  <c r="S120" i="5"/>
  <c r="S380" i="5"/>
  <c r="S222" i="5"/>
  <c r="S250" i="5"/>
  <c r="S258" i="5"/>
  <c r="S278" i="5"/>
  <c r="S388" i="5"/>
  <c r="S375" i="5"/>
  <c r="S420" i="5"/>
  <c r="S440" i="5"/>
  <c r="S419" i="5"/>
  <c r="S465" i="5"/>
  <c r="S456" i="5"/>
  <c r="S489" i="5"/>
  <c r="R2160" i="5"/>
  <c r="I1962" i="5"/>
  <c r="X2160" i="5"/>
  <c r="J2064" i="5"/>
  <c r="I2064" i="5"/>
  <c r="J1962" i="5"/>
  <c r="I982" i="5"/>
  <c r="H645" i="5"/>
  <c r="X285" i="5"/>
  <c r="X2039" i="5"/>
  <c r="R2039" i="5"/>
  <c r="R1962" i="5"/>
  <c r="F285" i="5"/>
  <c r="H982" i="5"/>
  <c r="X1962" i="5"/>
  <c r="H1954" i="5"/>
  <c r="R982" i="5"/>
  <c r="R2064" i="5"/>
  <c r="I1954" i="5"/>
  <c r="X1267" i="5"/>
  <c r="H2064" i="5"/>
  <c r="J1954" i="5"/>
  <c r="R1954" i="5"/>
  <c r="X1193" i="5"/>
  <c r="I673" i="5"/>
  <c r="H673" i="5"/>
  <c r="J982" i="5"/>
  <c r="S601" i="5"/>
  <c r="S605" i="5"/>
  <c r="X515" i="5"/>
  <c r="X358" i="5"/>
  <c r="X317" i="5"/>
  <c r="X342" i="5"/>
  <c r="X181" i="5"/>
  <c r="X221" i="5"/>
  <c r="X451" i="5"/>
  <c r="S593" i="5"/>
  <c r="X545" i="5"/>
  <c r="X537" i="5"/>
  <c r="X371" i="5"/>
  <c r="X216" i="5"/>
  <c r="X160" i="5"/>
  <c r="X499" i="5"/>
  <c r="X498" i="5"/>
  <c r="X333" i="5"/>
  <c r="X116" i="5"/>
  <c r="X318" i="5"/>
  <c r="X355" i="5"/>
  <c r="X478" i="5"/>
  <c r="X321" i="5"/>
  <c r="X305" i="5"/>
  <c r="X141" i="5"/>
  <c r="X483" i="5"/>
  <c r="X509" i="5"/>
  <c r="X493" i="5"/>
  <c r="X477" i="5"/>
  <c r="X553" i="5"/>
  <c r="X550" i="5"/>
  <c r="X530" i="5"/>
  <c r="X225" i="5"/>
  <c r="X20" i="5"/>
  <c r="X144" i="5"/>
  <c r="X525" i="5"/>
  <c r="X382" i="5"/>
  <c r="X117" i="5"/>
  <c r="X541" i="5"/>
  <c r="X554" i="5"/>
  <c r="S527" i="5"/>
  <c r="X331" i="5"/>
  <c r="X351" i="5"/>
  <c r="S351" i="5"/>
  <c r="X313" i="5"/>
  <c r="X149" i="5"/>
  <c r="X209" i="5"/>
  <c r="X19" i="5"/>
  <c r="X228" i="5"/>
  <c r="X67" i="5"/>
  <c r="X324" i="5"/>
  <c r="X93" i="5"/>
  <c r="X236" i="5"/>
  <c r="X296" i="5"/>
  <c r="X193" i="5"/>
  <c r="X129" i="5"/>
  <c r="X229" i="5"/>
  <c r="X169" i="5"/>
  <c r="X348" i="5"/>
  <c r="X32" i="5"/>
  <c r="S338" i="5"/>
  <c r="X153" i="5"/>
  <c r="X326" i="5"/>
  <c r="X241" i="5"/>
  <c r="X109" i="5"/>
  <c r="X328" i="5"/>
  <c r="X446" i="5"/>
  <c r="X74" i="5"/>
  <c r="X330" i="5"/>
  <c r="X277" i="5"/>
  <c r="X201" i="5"/>
  <c r="X157" i="5"/>
  <c r="X320" i="5"/>
  <c r="X35" i="5"/>
  <c r="X133" i="5"/>
  <c r="X137" i="5"/>
  <c r="X121" i="5"/>
  <c r="X212" i="5"/>
  <c r="X273" i="5"/>
  <c r="X177" i="5"/>
  <c r="X213" i="5"/>
  <c r="X81" i="5"/>
  <c r="X197" i="5"/>
  <c r="X364" i="5"/>
  <c r="X43" i="5"/>
  <c r="X310" i="5"/>
  <c r="S310" i="5"/>
  <c r="X91" i="5"/>
  <c r="X45" i="5"/>
  <c r="X21" i="5"/>
  <c r="X322" i="5"/>
  <c r="X113" i="5"/>
  <c r="X306" i="5"/>
  <c r="X248" i="5"/>
  <c r="X51" i="5"/>
  <c r="X47" i="5"/>
  <c r="X312" i="5"/>
  <c r="X63" i="5"/>
  <c r="X368" i="5"/>
  <c r="X59" i="5"/>
  <c r="X352" i="5"/>
  <c r="S352" i="5"/>
  <c r="X85" i="5"/>
  <c r="X125" i="5"/>
  <c r="X378" i="5"/>
  <c r="S378" i="5"/>
  <c r="X308" i="5"/>
  <c r="X87" i="5"/>
  <c r="X72" i="5"/>
  <c r="X41" i="5"/>
  <c r="X245" i="5"/>
  <c r="X314" i="5"/>
  <c r="X237" i="5"/>
  <c r="X340" i="5"/>
  <c r="X280" i="5"/>
  <c r="X316" i="5"/>
  <c r="X244" i="5"/>
  <c r="X304" i="5"/>
  <c r="C12" i="6"/>
  <c r="C7" i="6"/>
  <c r="B32" i="6"/>
  <c r="X2313" i="5"/>
  <c r="J1914" i="5"/>
  <c r="X128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X962" i="5"/>
  <c r="J573" i="5"/>
  <c r="X673" i="5"/>
  <c r="F1380" i="5"/>
  <c r="F977" i="5"/>
  <c r="J667" i="5"/>
  <c r="X645" i="5"/>
  <c r="J1046" i="5"/>
  <c r="H2168" i="5"/>
  <c r="J1679" i="5"/>
  <c r="I1380" i="5"/>
  <c r="I1046" i="5"/>
  <c r="I1315" i="5"/>
  <c r="I1128" i="5"/>
  <c r="H977" i="5"/>
  <c r="I645" i="5"/>
  <c r="X1380" i="5"/>
  <c r="R1034" i="5"/>
  <c r="I1010" i="5"/>
  <c r="J1315" i="5"/>
  <c r="J1128" i="5"/>
  <c r="I977" i="5"/>
  <c r="J2168" i="5"/>
  <c r="R1315" i="5"/>
  <c r="J977" i="5"/>
  <c r="X2168" i="5"/>
  <c r="H2111" i="5"/>
  <c r="R1749" i="5"/>
  <c r="J1588" i="5"/>
  <c r="H1588" i="5"/>
  <c r="H1380" i="5"/>
  <c r="I667" i="5"/>
  <c r="J210" i="5"/>
  <c r="F2296" i="5"/>
  <c r="R1588" i="5"/>
  <c r="J1380" i="5"/>
  <c r="X1315" i="5"/>
  <c r="J184" i="5"/>
  <c r="R2296" i="5"/>
  <c r="X1588" i="5"/>
  <c r="R1046" i="5"/>
  <c r="R1010" i="5"/>
  <c r="I1034" i="5"/>
  <c r="F1315" i="5"/>
  <c r="R847" i="5"/>
  <c r="F1942" i="5"/>
  <c r="H1942" i="5"/>
  <c r="X1421" i="5"/>
  <c r="I1376" i="5"/>
  <c r="X867" i="5"/>
  <c r="J458" i="5"/>
  <c r="I1942" i="5"/>
  <c r="R1660" i="5"/>
  <c r="X1153" i="5"/>
  <c r="H458" i="5"/>
  <c r="X2358" i="5"/>
  <c r="J1942" i="5"/>
  <c r="J1433" i="5"/>
  <c r="F1153" i="5"/>
  <c r="R1942" i="5"/>
  <c r="J1660" i="5"/>
  <c r="J1421" i="5"/>
  <c r="R257" i="5"/>
  <c r="I2358" i="5"/>
  <c r="I867" i="5"/>
  <c r="I458" i="5"/>
  <c r="R569" i="5"/>
  <c r="I2475" i="5"/>
  <c r="X1942" i="5"/>
  <c r="R1320" i="5"/>
  <c r="H1153" i="5"/>
  <c r="F867" i="5"/>
  <c r="H292" i="5"/>
  <c r="F86"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X2152" i="5"/>
  <c r="F691" i="5"/>
  <c r="I639" i="5"/>
  <c r="H398" i="5"/>
  <c r="H2392" i="5"/>
  <c r="X2392" i="5"/>
  <c r="X712" i="5"/>
  <c r="J398" i="5"/>
  <c r="J1228" i="5"/>
  <c r="F712" i="5"/>
  <c r="R770" i="5"/>
  <c r="X794" i="5"/>
  <c r="X770" i="5"/>
  <c r="R398" i="5"/>
  <c r="H2312" i="5"/>
  <c r="F794" i="5"/>
  <c r="F770" i="5"/>
  <c r="F2358" i="5"/>
  <c r="H794" i="5"/>
  <c r="H770" i="5"/>
  <c r="J386" i="5"/>
  <c r="H2358" i="5"/>
  <c r="I2312" i="5"/>
  <c r="F1781" i="5"/>
  <c r="F937" i="5"/>
  <c r="I794" i="5"/>
  <c r="I770" i="5"/>
  <c r="X2011" i="5"/>
  <c r="J2011" i="5"/>
  <c r="J1719" i="5"/>
  <c r="X1679" i="5"/>
  <c r="H1429" i="5"/>
  <c r="I1303" i="5"/>
  <c r="F1267" i="5"/>
  <c r="J597" i="5"/>
  <c r="J2072" i="5"/>
  <c r="I2072" i="5"/>
  <c r="J1668" i="5"/>
  <c r="X1711" i="5"/>
  <c r="R1398" i="5"/>
  <c r="R1303" i="5"/>
  <c r="H597" i="5"/>
  <c r="X2252"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J110" i="5"/>
  <c r="F110" i="5"/>
  <c r="I110" i="5"/>
  <c r="F260" i="5"/>
  <c r="F667" i="5"/>
  <c r="R110"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475" i="5"/>
  <c r="J2227" i="5"/>
  <c r="J1636" i="5"/>
  <c r="I1503" i="5"/>
  <c r="X1292" i="5"/>
  <c r="H1217" i="5"/>
  <c r="I1105" i="5"/>
  <c r="I1135" i="5"/>
  <c r="I1228" i="5"/>
  <c r="H2475" i="5"/>
  <c r="H1854" i="5"/>
  <c r="I1749" i="5"/>
  <c r="R1636" i="5"/>
  <c r="J1105" i="5"/>
  <c r="I627" i="5"/>
  <c r="R1228" i="5"/>
  <c r="R2475" i="5"/>
  <c r="R2305" i="5"/>
  <c r="J1854" i="5"/>
  <c r="X1749" i="5"/>
  <c r="R1639" i="5"/>
  <c r="R1248" i="5"/>
  <c r="H1248" i="5"/>
  <c r="H1228" i="5"/>
  <c r="I591" i="5"/>
  <c r="R442" i="5"/>
  <c r="X2305" i="5"/>
  <c r="F2087" i="5"/>
  <c r="R1854" i="5"/>
  <c r="X1248" i="5"/>
  <c r="H410" i="5"/>
  <c r="H390" i="5"/>
  <c r="X2475" i="5"/>
  <c r="F1854" i="5"/>
  <c r="X1854" i="5"/>
  <c r="X1663" i="5"/>
  <c r="X150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76" i="5"/>
  <c r="X1324" i="5"/>
  <c r="I1090" i="5"/>
  <c r="X966" i="5"/>
  <c r="X2208" i="5"/>
  <c r="X1628" i="5"/>
  <c r="R803" i="5"/>
  <c r="J234" i="5"/>
  <c r="J2128" i="5"/>
  <c r="J2156" i="5"/>
  <c r="X1914" i="5"/>
  <c r="I1711" i="5"/>
  <c r="H1421" i="5"/>
  <c r="H1324" i="5"/>
  <c r="I603" i="5"/>
  <c r="F803" i="5"/>
  <c r="J309" i="5"/>
  <c r="H234" i="5"/>
  <c r="R2128" i="5"/>
  <c r="R2156" i="5"/>
  <c r="F1914" i="5"/>
  <c r="J1711" i="5"/>
  <c r="X1398" i="5"/>
  <c r="R1062" i="5"/>
  <c r="X1303" i="5"/>
  <c r="J1140" i="5"/>
  <c r="H878" i="5"/>
  <c r="H442" i="5"/>
  <c r="I803" i="5"/>
  <c r="F170" i="5"/>
  <c r="X2128" i="5"/>
  <c r="H1895" i="5"/>
  <c r="I1914" i="5"/>
  <c r="R1711" i="5"/>
  <c r="H1679" i="5"/>
  <c r="R1280" i="5"/>
  <c r="F1303" i="5"/>
  <c r="F878" i="5"/>
  <c r="I1398" i="5"/>
  <c r="H1914" i="5"/>
  <c r="I1679" i="5"/>
  <c r="X1280" i="5"/>
  <c r="I1118" i="5"/>
  <c r="I1062" i="5"/>
  <c r="I878" i="5"/>
  <c r="F309" i="5"/>
  <c r="R878" i="5"/>
  <c r="X778" i="5"/>
  <c r="F1895" i="5"/>
  <c r="R1914" i="5"/>
  <c r="R1720" i="5"/>
  <c r="R1679" i="5"/>
  <c r="X1521" i="5"/>
  <c r="J1303" i="5"/>
  <c r="J2176" i="5"/>
  <c r="H2159" i="5"/>
  <c r="R2179" i="5"/>
  <c r="J1663" i="5"/>
  <c r="R1655" i="5"/>
  <c r="X1683" i="5"/>
  <c r="H1647" i="5"/>
  <c r="I1639" i="5"/>
  <c r="H937" i="5"/>
  <c r="I715" i="5"/>
  <c r="R2176" i="5"/>
  <c r="I2159" i="5"/>
  <c r="X2007" i="5"/>
  <c r="X2087" i="5"/>
  <c r="R1663" i="5"/>
  <c r="F1703" i="5"/>
  <c r="X1655" i="5"/>
  <c r="I1647" i="5"/>
  <c r="J1639" i="5"/>
  <c r="X937" i="5"/>
  <c r="X762" i="5"/>
  <c r="H386" i="5"/>
  <c r="J715" i="5"/>
  <c r="J2449" i="5"/>
  <c r="F2210" i="5"/>
  <c r="X2210" i="5"/>
  <c r="X2179" i="5"/>
  <c r="R2159" i="5"/>
  <c r="I2038" i="5"/>
  <c r="R1652" i="5"/>
  <c r="R1647" i="5"/>
  <c r="H1703" i="5"/>
  <c r="X1639" i="5"/>
  <c r="I937" i="5"/>
  <c r="H762" i="5"/>
  <c r="J675" i="5"/>
  <c r="H715" i="5"/>
  <c r="I675" i="5"/>
  <c r="X675" i="5"/>
  <c r="R386" i="5"/>
  <c r="F2007" i="5"/>
  <c r="R2449" i="5"/>
  <c r="H2210" i="5"/>
  <c r="J2038" i="5"/>
  <c r="H2087" i="5"/>
  <c r="H1683" i="5"/>
  <c r="X1647" i="5"/>
  <c r="I1703" i="5"/>
  <c r="R937" i="5"/>
  <c r="I762" i="5"/>
  <c r="R715" i="5"/>
  <c r="F2248" i="5"/>
  <c r="X2248" i="5"/>
  <c r="J2192" i="5"/>
  <c r="H2179" i="5"/>
  <c r="R2007" i="5"/>
  <c r="R2038" i="5"/>
  <c r="I2087" i="5"/>
  <c r="H1655" i="5"/>
  <c r="F1639" i="5"/>
  <c r="I1683" i="5"/>
  <c r="F1663" i="5"/>
  <c r="J1703" i="5"/>
  <c r="J762" i="5"/>
  <c r="H595" i="5"/>
  <c r="R2192" i="5"/>
  <c r="I2179" i="5"/>
  <c r="X2038" i="5"/>
  <c r="J2087" i="5"/>
  <c r="J1652" i="5"/>
  <c r="H1663" i="5"/>
  <c r="I1655" i="5"/>
  <c r="J1683" i="5"/>
  <c r="R1703" i="5"/>
  <c r="J639" i="5"/>
  <c r="J2179" i="5"/>
  <c r="I1663" i="5"/>
  <c r="J1655" i="5"/>
  <c r="R1683" i="5"/>
  <c r="H675" i="5"/>
  <c r="F675" i="5"/>
  <c r="X2192" i="5"/>
  <c r="X2404" i="5"/>
  <c r="I2111" i="5"/>
  <c r="R1769" i="5"/>
  <c r="R1135" i="5"/>
  <c r="H864" i="5"/>
  <c r="X847" i="5"/>
  <c r="R749" i="5"/>
  <c r="J434" i="5"/>
  <c r="J406" i="5"/>
  <c r="J288" i="5"/>
  <c r="H272" i="5"/>
  <c r="X1135" i="5"/>
  <c r="J2111" i="5"/>
  <c r="I1850" i="5"/>
  <c r="X1837" i="5"/>
  <c r="H1769" i="5"/>
  <c r="H1806" i="5"/>
  <c r="X1769" i="5"/>
  <c r="R974" i="5"/>
  <c r="F847" i="5"/>
  <c r="F812" i="5"/>
  <c r="I575" i="5"/>
  <c r="H288" i="5"/>
  <c r="R2111" i="5"/>
  <c r="H1850" i="5"/>
  <c r="I1806" i="5"/>
  <c r="F1769" i="5"/>
  <c r="X725" i="5"/>
  <c r="X1081" i="5"/>
  <c r="J864" i="5"/>
  <c r="R575" i="5"/>
  <c r="F1837" i="5"/>
  <c r="J1850" i="5"/>
  <c r="J1806" i="5"/>
  <c r="H1135" i="5"/>
  <c r="R1287" i="5"/>
  <c r="I883" i="5"/>
  <c r="F733" i="5"/>
  <c r="H575" i="5"/>
  <c r="J272" i="5"/>
  <c r="H1081" i="5"/>
  <c r="R864" i="5"/>
  <c r="J587" i="5"/>
  <c r="I82"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F82" i="5"/>
  <c r="R82" i="5"/>
  <c r="J1837" i="5"/>
  <c r="H1691" i="5"/>
  <c r="X1312" i="5"/>
  <c r="J1081" i="5"/>
  <c r="I519" i="5"/>
  <c r="R434" i="5"/>
  <c r="I288" i="5"/>
  <c r="B30" i="6"/>
  <c r="G30" i="6"/>
  <c r="B41" i="6"/>
  <c r="G41" i="6"/>
  <c r="B31" i="6"/>
  <c r="G31" i="6"/>
  <c r="J301" i="5"/>
  <c r="J2412" i="5"/>
  <c r="J2155" i="5"/>
  <c r="F1871" i="5"/>
  <c r="X1796" i="5"/>
  <c r="R1765" i="5"/>
  <c r="R1695" i="5"/>
  <c r="X1604" i="5"/>
  <c r="X1572" i="5"/>
  <c r="I1691" i="5"/>
  <c r="I1667" i="5"/>
  <c r="F1121" i="5"/>
  <c r="F870" i="5"/>
  <c r="R883" i="5"/>
  <c r="X824" i="5"/>
  <c r="F778" i="5"/>
  <c r="R752" i="5"/>
  <c r="I583" i="5"/>
  <c r="R426" i="5"/>
  <c r="J430" i="5"/>
  <c r="F97" i="5"/>
  <c r="X2320" i="5"/>
  <c r="H2007" i="5"/>
  <c r="F635" i="5"/>
  <c r="J202" i="5"/>
  <c r="F2192" i="5"/>
  <c r="R2412" i="5"/>
  <c r="H2404" i="5"/>
  <c r="X2312" i="5"/>
  <c r="H2006" i="5"/>
  <c r="J1871" i="5"/>
  <c r="X1765" i="5"/>
  <c r="J1664" i="5"/>
  <c r="X1695" i="5"/>
  <c r="J1691" i="5"/>
  <c r="F1695" i="5"/>
  <c r="F1707" i="5"/>
  <c r="J1667" i="5"/>
  <c r="R998" i="5"/>
  <c r="X1347" i="5"/>
  <c r="X1287"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X2296" i="5"/>
  <c r="I1796" i="5"/>
  <c r="J1659" i="5"/>
  <c r="I1707" i="5"/>
  <c r="X1489" i="5"/>
  <c r="X1185" i="5"/>
  <c r="J1347" i="5"/>
  <c r="I1287" i="5"/>
  <c r="R870" i="5"/>
  <c r="R733" i="5"/>
  <c r="X744" i="5"/>
  <c r="I712" i="5"/>
  <c r="R713" i="5"/>
  <c r="F752" i="5"/>
  <c r="I301" i="5"/>
  <c r="H184" i="5"/>
  <c r="F184" i="5"/>
  <c r="R202" i="5"/>
  <c r="F276" i="5"/>
  <c r="X1505" i="5"/>
  <c r="F1185" i="5"/>
  <c r="I978" i="5"/>
  <c r="J1287" i="5"/>
  <c r="X969" i="5"/>
  <c r="F744" i="5"/>
  <c r="J712" i="5"/>
  <c r="H635" i="5"/>
  <c r="H583" i="5"/>
  <c r="R430" i="5"/>
  <c r="H426" i="5"/>
  <c r="I276" i="5"/>
  <c r="I184" i="5"/>
  <c r="F2056" i="5"/>
  <c r="H551" i="5"/>
  <c r="H2192" i="5"/>
  <c r="F2400" i="5"/>
  <c r="F2381" i="5"/>
  <c r="R2284" i="5"/>
  <c r="X2149" i="5"/>
  <c r="R2155" i="5"/>
  <c r="I2095" i="5"/>
  <c r="R2030" i="5"/>
  <c r="X1871" i="5"/>
  <c r="I1862" i="5"/>
  <c r="X1299" i="5"/>
  <c r="I1140" i="5"/>
  <c r="J1069" i="5"/>
  <c r="R789" i="5"/>
  <c r="I629" i="5"/>
  <c r="H665" i="5"/>
  <c r="X629" i="5"/>
  <c r="F1935" i="5"/>
  <c r="F2284" i="5"/>
  <c r="F2149" i="5"/>
  <c r="J2095" i="5"/>
  <c r="J1935" i="5"/>
  <c r="X2030" i="5"/>
  <c r="J1862" i="5"/>
  <c r="I1756" i="5"/>
  <c r="X1466" i="5"/>
  <c r="F1188" i="5"/>
  <c r="R1110" i="5"/>
  <c r="I1030" i="5"/>
  <c r="F1299" i="5"/>
  <c r="X1140" i="5"/>
  <c r="R1069" i="5"/>
  <c r="F809" i="5"/>
  <c r="J809" i="5"/>
  <c r="F238" i="5"/>
  <c r="J1522" i="5"/>
  <c r="I1522" i="5"/>
  <c r="H1522" i="5"/>
  <c r="X1522" i="5"/>
  <c r="F587" i="5"/>
  <c r="R587" i="5"/>
  <c r="I2381" i="5"/>
  <c r="H2400" i="5"/>
  <c r="H2175" i="5"/>
  <c r="R2095" i="5"/>
  <c r="R1935" i="5"/>
  <c r="R1862" i="5"/>
  <c r="J1188" i="5"/>
  <c r="F1140" i="5"/>
  <c r="F862" i="5"/>
  <c r="J298" i="5"/>
  <c r="H1935" i="5"/>
  <c r="H238" i="5"/>
  <c r="J2400" i="5"/>
  <c r="X2155" i="5"/>
  <c r="I2175" i="5"/>
  <c r="X1935" i="5"/>
  <c r="X1862" i="5"/>
  <c r="I1781" i="5"/>
  <c r="J1466" i="5"/>
  <c r="I1126" i="5"/>
  <c r="I1110" i="5"/>
  <c r="I1299" i="5"/>
  <c r="R1140" i="5"/>
  <c r="X809" i="5"/>
  <c r="H629" i="5"/>
  <c r="R418" i="5"/>
  <c r="I2284" i="5"/>
  <c r="J1430" i="5"/>
  <c r="I1430" i="5"/>
  <c r="H1430" i="5"/>
  <c r="R2400" i="5"/>
  <c r="H2381" i="5"/>
  <c r="J2175" i="5"/>
  <c r="X2095" i="5"/>
  <c r="J1947" i="5"/>
  <c r="J1781" i="5"/>
  <c r="J1299" i="5"/>
  <c r="X1069" i="5"/>
  <c r="J418" i="5"/>
  <c r="R298" i="5"/>
  <c r="F325" i="5"/>
  <c r="H374" i="5"/>
  <c r="J325" i="5"/>
  <c r="F68" i="5"/>
  <c r="R68" i="5"/>
  <c r="F2376" i="5"/>
  <c r="X2400" i="5"/>
  <c r="J2381" i="5"/>
  <c r="R2175" i="5"/>
  <c r="H2155" i="5"/>
  <c r="F2095" i="5"/>
  <c r="R1947" i="5"/>
  <c r="H2030" i="5"/>
  <c r="F1862" i="5"/>
  <c r="R1781" i="5"/>
  <c r="R1126" i="5"/>
  <c r="R1299" i="5"/>
  <c r="I966" i="5"/>
  <c r="F1069" i="5"/>
  <c r="F966" i="5"/>
  <c r="I812" i="5"/>
  <c r="I325" i="5"/>
  <c r="J374" i="5"/>
  <c r="I298" i="5"/>
  <c r="H196" i="5"/>
  <c r="R2381" i="5"/>
  <c r="I2155" i="5"/>
  <c r="X1947" i="5"/>
  <c r="I2030" i="5"/>
  <c r="X1781" i="5"/>
  <c r="I1466" i="5"/>
  <c r="R1466" i="5"/>
  <c r="R966" i="5"/>
  <c r="H1140" i="5"/>
  <c r="H966" i="5"/>
  <c r="J812" i="5"/>
  <c r="R812" i="5"/>
  <c r="F298" i="5"/>
  <c r="I196" i="5"/>
  <c r="I68" i="5"/>
  <c r="F196" i="5"/>
  <c r="R1050" i="5"/>
  <c r="I886" i="5"/>
  <c r="H862" i="5"/>
  <c r="R707" i="5"/>
  <c r="R422" i="5"/>
  <c r="J189" i="5"/>
  <c r="R603" i="5"/>
  <c r="J707" i="5"/>
  <c r="X2460" i="5"/>
  <c r="J2460" i="5"/>
  <c r="F1691" i="5"/>
  <c r="I2200" i="5"/>
  <c r="R2200" i="5"/>
  <c r="J2200" i="5"/>
  <c r="H2200" i="5"/>
  <c r="F2200" i="5"/>
  <c r="X2200" i="5"/>
  <c r="X635" i="5"/>
  <c r="R635" i="5"/>
  <c r="J1062" i="5"/>
  <c r="H1062" i="5"/>
  <c r="X667" i="5"/>
  <c r="R667" i="5"/>
  <c r="H170" i="5"/>
  <c r="R170" i="5"/>
  <c r="J170" i="5"/>
  <c r="H803" i="5"/>
  <c r="J803" i="5"/>
  <c r="X803" i="5"/>
  <c r="X639" i="5"/>
  <c r="F639" i="5"/>
  <c r="I2260" i="5"/>
  <c r="R2260" i="5"/>
  <c r="J2260" i="5"/>
  <c r="F603" i="5"/>
  <c r="J1133" i="5"/>
  <c r="X886" i="5"/>
  <c r="I862" i="5"/>
  <c r="R910" i="5"/>
  <c r="R705" i="5"/>
  <c r="H659" i="5"/>
  <c r="H603" i="5"/>
  <c r="H402" i="5"/>
  <c r="F189" i="5"/>
  <c r="I2210" i="5"/>
  <c r="J2210" i="5"/>
  <c r="J1193" i="5"/>
  <c r="R1193" i="5"/>
  <c r="I1193" i="5"/>
  <c r="H1193" i="5"/>
  <c r="X982" i="5"/>
  <c r="F982" i="5"/>
  <c r="H846" i="5"/>
  <c r="F846" i="5"/>
  <c r="R1102" i="5"/>
  <c r="F926" i="5"/>
  <c r="I926" i="5"/>
  <c r="I1133" i="5"/>
  <c r="R862" i="5"/>
  <c r="X910" i="5"/>
  <c r="I707" i="5"/>
  <c r="X674" i="5"/>
  <c r="H705" i="5"/>
  <c r="J402" i="5"/>
  <c r="H1521" i="5"/>
  <c r="R1521" i="5"/>
  <c r="F575" i="5"/>
  <c r="H831" i="5"/>
  <c r="J831" i="5"/>
  <c r="R1153" i="5"/>
  <c r="J1153" i="5"/>
  <c r="I1153" i="5"/>
  <c r="H210" i="5"/>
  <c r="I210" i="5"/>
  <c r="F210" i="5"/>
  <c r="R926" i="5"/>
  <c r="R1133" i="5"/>
  <c r="X862"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H186" i="5"/>
  <c r="J186" i="5"/>
  <c r="R186" i="5"/>
  <c r="I186" i="5"/>
  <c r="H98" i="5"/>
  <c r="R98" i="5"/>
  <c r="R309" i="5"/>
  <c r="H309" i="5"/>
  <c r="H202" i="5"/>
  <c r="I202" i="5"/>
  <c r="F202" i="5"/>
  <c r="R325" i="5"/>
  <c r="H325" i="5"/>
  <c r="J1505" i="5"/>
  <c r="X1133" i="5"/>
  <c r="H886" i="5"/>
  <c r="H910" i="5"/>
  <c r="J603" i="5"/>
  <c r="X707" i="5"/>
  <c r="X2184"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X2376" i="5"/>
  <c r="J1304" i="5"/>
  <c r="I1304" i="5"/>
  <c r="J1320" i="5"/>
  <c r="F1320" i="5"/>
  <c r="H40" i="5"/>
  <c r="I40" i="5"/>
  <c r="R40" i="5"/>
  <c r="H86" i="5"/>
  <c r="R86" i="5"/>
  <c r="I86" i="5"/>
  <c r="X2329" i="5"/>
  <c r="I2329" i="5"/>
  <c r="J2329" i="5"/>
  <c r="H2329" i="5"/>
  <c r="F2329" i="5"/>
  <c r="I2156" i="5"/>
  <c r="H2156" i="5"/>
  <c r="F2156" i="5"/>
  <c r="R1871" i="5"/>
  <c r="I1871" i="5"/>
  <c r="H1931" i="5"/>
  <c r="I1931" i="5"/>
  <c r="X1692" i="5"/>
  <c r="F1692" i="5"/>
  <c r="I1692" i="5"/>
  <c r="H1692" i="5"/>
  <c r="X1708" i="5"/>
  <c r="I1708" i="5"/>
  <c r="H1708" i="5"/>
  <c r="F1708" i="5"/>
  <c r="F1659" i="5"/>
  <c r="J1503" i="5"/>
  <c r="R1503" i="5"/>
  <c r="X1640" i="5"/>
  <c r="I1640" i="5"/>
  <c r="H1640" i="5"/>
  <c r="F1640" i="5"/>
  <c r="J1292" i="5"/>
  <c r="I1292" i="5"/>
  <c r="F1292" i="5"/>
  <c r="X1066" i="5"/>
  <c r="J1066" i="5"/>
  <c r="H1066" i="5"/>
  <c r="F1066" i="5"/>
  <c r="X1030" i="5"/>
  <c r="F1030" i="5"/>
  <c r="H1030" i="5"/>
  <c r="J1030" i="5"/>
  <c r="H789" i="5"/>
  <c r="I789" i="5"/>
  <c r="J789" i="5"/>
  <c r="F789" i="5"/>
  <c r="X789" i="5"/>
  <c r="X1002" i="5"/>
  <c r="J1002" i="5"/>
  <c r="H1002" i="5"/>
  <c r="F1002" i="5"/>
  <c r="X627" i="5"/>
  <c r="R627" i="5"/>
  <c r="F627" i="5"/>
  <c r="J627" i="5"/>
  <c r="J824" i="5"/>
  <c r="H824" i="5"/>
  <c r="R809" i="5"/>
  <c r="I809" i="5"/>
  <c r="I438" i="5"/>
  <c r="F438" i="5"/>
  <c r="H158" i="5"/>
  <c r="R158" i="5"/>
  <c r="J158" i="5"/>
  <c r="I158" i="5"/>
  <c r="F158" i="5"/>
  <c r="I285" i="5"/>
  <c r="X2325" i="5"/>
  <c r="I2325" i="5"/>
  <c r="J2325" i="5"/>
  <c r="H2325" i="5"/>
  <c r="F2325" i="5"/>
  <c r="R2220" i="5"/>
  <c r="J2220" i="5"/>
  <c r="H2220" i="5"/>
  <c r="F2220" i="5"/>
  <c r="X2176"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X2232" i="5"/>
  <c r="R2232" i="5"/>
  <c r="J2232" i="5"/>
  <c r="H2232" i="5"/>
  <c r="F2232" i="5"/>
  <c r="H2128" i="5"/>
  <c r="F2128" i="5"/>
  <c r="I2128" i="5"/>
  <c r="I1947" i="5"/>
  <c r="H1947" i="5"/>
  <c r="F1947" i="5"/>
  <c r="F1756" i="5"/>
  <c r="X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X1199" i="5"/>
  <c r="I1185" i="5"/>
  <c r="R1185" i="5"/>
  <c r="J1185" i="5"/>
  <c r="X1010" i="5"/>
  <c r="F1010" i="5"/>
  <c r="J1010" i="5"/>
  <c r="H1010" i="5"/>
  <c r="J878" i="5"/>
  <c r="H745" i="5"/>
  <c r="I745" i="5"/>
  <c r="X745" i="5"/>
  <c r="J745" i="5"/>
  <c r="F745" i="5"/>
  <c r="J847" i="5"/>
  <c r="H847" i="5"/>
  <c r="H749" i="5"/>
  <c r="I749" i="5"/>
  <c r="J749" i="5"/>
  <c r="F749" i="5"/>
  <c r="X749" i="5"/>
  <c r="X643"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X2228" i="5"/>
  <c r="R2228" i="5"/>
  <c r="J2228" i="5"/>
  <c r="H2228" i="5"/>
  <c r="F2228" i="5"/>
  <c r="X1636" i="5"/>
  <c r="F1636" i="5"/>
  <c r="I1636" i="5"/>
  <c r="H1636" i="5"/>
  <c r="J1749" i="5"/>
  <c r="H1749" i="5"/>
  <c r="R1505" i="5"/>
  <c r="H1505" i="5"/>
  <c r="F1505" i="5"/>
  <c r="X1074" i="5"/>
  <c r="J1074" i="5"/>
  <c r="H1074" i="5"/>
  <c r="F1074" i="5"/>
  <c r="X1102"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X2227" i="5"/>
  <c r="F2227" i="5"/>
  <c r="F2449" i="5"/>
  <c r="H2449" i="5"/>
  <c r="X2449" i="5"/>
  <c r="I2449" i="5"/>
  <c r="X2111" i="5"/>
  <c r="F2313" i="5"/>
  <c r="I2313" i="5"/>
  <c r="H2313" i="5"/>
  <c r="X2072" i="5"/>
  <c r="F2072" i="5"/>
  <c r="J1936" i="5"/>
  <c r="I1936" i="5"/>
  <c r="H1936" i="5"/>
  <c r="F1936" i="5"/>
  <c r="X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X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X1720" i="5"/>
  <c r="I1720" i="5"/>
  <c r="H1720" i="5"/>
  <c r="F1720" i="5"/>
  <c r="I1425" i="5"/>
  <c r="H1425" i="5"/>
  <c r="F1425" i="5"/>
  <c r="R1425" i="5"/>
  <c r="X1688" i="5"/>
  <c r="I1688" i="5"/>
  <c r="H1688" i="5"/>
  <c r="F1688" i="5"/>
  <c r="J1324" i="5"/>
  <c r="I1324" i="5"/>
  <c r="F1324" i="5"/>
  <c r="X1090" i="5"/>
  <c r="F1090" i="5"/>
  <c r="J1090" i="5"/>
  <c r="H1090" i="5"/>
  <c r="H1105" i="5"/>
  <c r="X1105" i="5"/>
  <c r="X1034" i="5"/>
  <c r="H1034" i="5"/>
  <c r="F1034" i="5"/>
  <c r="J1034" i="5"/>
  <c r="H757" i="5"/>
  <c r="F757" i="5"/>
  <c r="X757" i="5"/>
  <c r="J757" i="5"/>
  <c r="I757" i="5"/>
  <c r="H674" i="5"/>
  <c r="J674" i="5"/>
  <c r="F674" i="5"/>
  <c r="R674" i="5"/>
  <c r="H812" i="5"/>
  <c r="X812" i="5"/>
  <c r="J519" i="5"/>
  <c r="R519" i="5"/>
  <c r="H519" i="5"/>
  <c r="I398" i="5"/>
  <c r="F398" i="5"/>
  <c r="I414" i="5"/>
  <c r="F414" i="5"/>
  <c r="I390" i="5"/>
  <c r="F390" i="5"/>
  <c r="I406" i="5"/>
  <c r="F406" i="5"/>
  <c r="X2321"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I1429" i="5"/>
  <c r="R1429" i="5"/>
  <c r="F1429" i="5"/>
  <c r="R1376" i="5"/>
  <c r="J1376" i="5"/>
  <c r="H1376" i="5"/>
  <c r="F1376" i="5"/>
  <c r="X1128" i="5"/>
  <c r="F1128" i="5"/>
  <c r="H1128" i="5"/>
  <c r="R1176" i="5"/>
  <c r="J1176" i="5"/>
  <c r="F1176" i="5"/>
  <c r="H1176" i="5"/>
  <c r="X1176" i="5"/>
  <c r="I1176" i="5"/>
  <c r="X112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1" i="5"/>
  <c r="X2421" i="5"/>
  <c r="R2421" i="5"/>
  <c r="J2421" i="5"/>
  <c r="I2421" i="5"/>
  <c r="H2421" i="5"/>
  <c r="D5" i="6"/>
  <c r="C5" i="6"/>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X2454" i="5"/>
  <c r="I2394" i="5"/>
  <c r="H2394" i="5"/>
  <c r="F2394" i="5"/>
  <c r="R2394" i="5"/>
  <c r="J2394" i="5"/>
  <c r="X2394" i="5"/>
  <c r="J2387" i="5"/>
  <c r="I2387" i="5"/>
  <c r="R2387" i="5"/>
  <c r="H2387" i="5"/>
  <c r="F2387" i="5"/>
  <c r="X2387" i="5"/>
  <c r="H2364" i="5"/>
  <c r="F2364" i="5"/>
  <c r="J2364" i="5"/>
  <c r="I2364" i="5"/>
  <c r="X2364" i="5"/>
  <c r="R2364" i="5"/>
  <c r="H2378" i="5"/>
  <c r="J2378" i="5"/>
  <c r="R2378" i="5"/>
  <c r="I2378" i="5"/>
  <c r="F2378" i="5"/>
  <c r="X2378" i="5"/>
  <c r="F2314" i="5"/>
  <c r="X2314" i="5"/>
  <c r="I2314" i="5"/>
  <c r="J2314" i="5"/>
  <c r="H2314" i="5"/>
  <c r="R2314" i="5"/>
  <c r="R2274" i="5"/>
  <c r="F2274" i="5"/>
  <c r="X2274" i="5"/>
  <c r="J2274" i="5"/>
  <c r="I2274" i="5"/>
  <c r="H2274" i="5"/>
  <c r="R2267" i="5"/>
  <c r="J2267" i="5"/>
  <c r="I2267" i="5"/>
  <c r="H2267" i="5"/>
  <c r="X2267" i="5"/>
  <c r="F2267" i="5"/>
  <c r="J2195" i="5"/>
  <c r="X2195" i="5"/>
  <c r="R2195" i="5"/>
  <c r="I2195" i="5"/>
  <c r="H2195" i="5"/>
  <c r="F2195" i="5"/>
  <c r="H2249" i="5"/>
  <c r="F2249" i="5"/>
  <c r="X2249" i="5"/>
  <c r="R2249" i="5"/>
  <c r="J2249" i="5"/>
  <c r="I2249" i="5"/>
  <c r="H2253" i="5"/>
  <c r="F2253" i="5"/>
  <c r="X2253" i="5"/>
  <c r="R2253" i="5"/>
  <c r="J2253" i="5"/>
  <c r="I2253" i="5"/>
  <c r="R2265" i="5"/>
  <c r="J2265" i="5"/>
  <c r="I2265" i="5"/>
  <c r="H2265" i="5"/>
  <c r="F2265" i="5"/>
  <c r="X2265" i="5"/>
  <c r="J2182" i="5"/>
  <c r="I2182" i="5"/>
  <c r="H2182" i="5"/>
  <c r="F2182" i="5"/>
  <c r="R2182" i="5"/>
  <c r="X2182" i="5"/>
  <c r="I2150" i="5"/>
  <c r="H2150" i="5"/>
  <c r="F2150" i="5"/>
  <c r="R2150" i="5"/>
  <c r="J2150" i="5"/>
  <c r="X2150" i="5"/>
  <c r="F2201" i="5"/>
  <c r="R2201" i="5"/>
  <c r="J2201" i="5"/>
  <c r="I2201" i="5"/>
  <c r="H2201" i="5"/>
  <c r="X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X2166" i="5"/>
  <c r="I1921" i="5"/>
  <c r="H1921" i="5"/>
  <c r="F1921" i="5"/>
  <c r="R1921" i="5"/>
  <c r="J1921" i="5"/>
  <c r="X1921" i="5"/>
  <c r="R2033" i="5"/>
  <c r="J2033" i="5"/>
  <c r="I2033" i="5"/>
  <c r="H2033" i="5"/>
  <c r="F2033" i="5"/>
  <c r="X2033" i="5"/>
  <c r="R1969" i="5"/>
  <c r="J1969" i="5"/>
  <c r="I1969" i="5"/>
  <c r="H1969" i="5"/>
  <c r="F1969" i="5"/>
  <c r="X1969" i="5"/>
  <c r="F1847" i="5"/>
  <c r="X1847" i="5"/>
  <c r="J1847" i="5"/>
  <c r="R1847" i="5"/>
  <c r="I1847" i="5"/>
  <c r="H1847" i="5"/>
  <c r="R2013" i="5"/>
  <c r="J2013" i="5"/>
  <c r="I2013" i="5"/>
  <c r="H2013" i="5"/>
  <c r="F2013" i="5"/>
  <c r="X2013" i="5"/>
  <c r="R1993" i="5"/>
  <c r="J1993" i="5"/>
  <c r="I1993" i="5"/>
  <c r="H1993" i="5"/>
  <c r="F1993" i="5"/>
  <c r="X1993" i="5"/>
  <c r="I1840" i="5"/>
  <c r="H1840" i="5"/>
  <c r="F1840" i="5"/>
  <c r="R1840" i="5"/>
  <c r="J1840" i="5"/>
  <c r="X1840" i="5"/>
  <c r="R1973" i="5"/>
  <c r="J1973" i="5"/>
  <c r="I1973" i="5"/>
  <c r="H1973" i="5"/>
  <c r="F1973" i="5"/>
  <c r="X1973" i="5"/>
  <c r="R2041" i="5"/>
  <c r="J2041" i="5"/>
  <c r="I2041" i="5"/>
  <c r="H2041" i="5"/>
  <c r="F2041" i="5"/>
  <c r="X2041" i="5"/>
  <c r="H1778" i="5"/>
  <c r="F1778" i="5"/>
  <c r="X1778" i="5"/>
  <c r="R1778" i="5"/>
  <c r="J1778" i="5"/>
  <c r="I1778" i="5"/>
  <c r="R1821" i="5"/>
  <c r="I1821" i="5"/>
  <c r="H1821" i="5"/>
  <c r="F1821" i="5"/>
  <c r="X1821" i="5"/>
  <c r="J1821" i="5"/>
  <c r="I1828" i="5"/>
  <c r="R1828" i="5"/>
  <c r="J1828" i="5"/>
  <c r="H1828" i="5"/>
  <c r="F1828" i="5"/>
  <c r="X1828" i="5"/>
  <c r="I1909" i="5"/>
  <c r="H1909" i="5"/>
  <c r="F1909" i="5"/>
  <c r="R1909" i="5"/>
  <c r="J1909" i="5"/>
  <c r="X1909" i="5"/>
  <c r="R1732" i="5"/>
  <c r="H1732" i="5"/>
  <c r="F1732" i="5"/>
  <c r="X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X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X1239" i="5"/>
  <c r="F1239" i="5"/>
  <c r="J1472" i="5"/>
  <c r="H1472" i="5"/>
  <c r="I1472" i="5"/>
  <c r="F1472" i="5"/>
  <c r="R1472" i="5"/>
  <c r="X1472" i="5"/>
  <c r="I1330" i="5"/>
  <c r="H1330" i="5"/>
  <c r="R1330" i="5"/>
  <c r="J1330" i="5"/>
  <c r="F1330" i="5"/>
  <c r="X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X1132" i="5"/>
  <c r="F1132" i="5"/>
  <c r="F1157" i="5"/>
  <c r="X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X865" i="5"/>
  <c r="F865" i="5"/>
  <c r="X858" i="5"/>
  <c r="R858" i="5"/>
  <c r="I858" i="5"/>
  <c r="H858" i="5"/>
  <c r="F858" i="5"/>
  <c r="J858" i="5"/>
  <c r="J1044" i="5"/>
  <c r="I1044" i="5"/>
  <c r="H1044" i="5"/>
  <c r="X1044" i="5"/>
  <c r="R1044" i="5"/>
  <c r="F1044" i="5"/>
  <c r="I664" i="5"/>
  <c r="H664" i="5"/>
  <c r="F664" i="5"/>
  <c r="X664" i="5"/>
  <c r="R664" i="5"/>
  <c r="J664" i="5"/>
  <c r="I632" i="5"/>
  <c r="H632" i="5"/>
  <c r="F632" i="5"/>
  <c r="X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H99" i="5"/>
  <c r="F99" i="5"/>
  <c r="R99" i="5"/>
  <c r="I99" i="5"/>
  <c r="D74" i="4"/>
  <c r="D37" i="4"/>
  <c r="D61" i="4"/>
  <c r="D43" i="4"/>
  <c r="D49" i="4"/>
  <c r="D31" i="4"/>
  <c r="D67" i="4"/>
  <c r="D55" i="4"/>
  <c r="A17" i="6"/>
  <c r="B35" i="4"/>
  <c r="A22" i="6"/>
  <c r="B46" i="6"/>
  <c r="G46" i="6"/>
  <c r="B26" i="6"/>
  <c r="G26" i="6"/>
  <c r="G21" i="6"/>
  <c r="H21" i="6"/>
  <c r="B36" i="6"/>
  <c r="G36" i="6"/>
  <c r="G20" i="6"/>
  <c r="H20" i="6"/>
  <c r="B45" i="6"/>
  <c r="G45" i="6"/>
  <c r="D17" i="6"/>
  <c r="C17" i="6"/>
  <c r="H2434" i="5"/>
  <c r="F2434" i="5"/>
  <c r="X2434" i="5"/>
  <c r="R2434" i="5"/>
  <c r="J2434" i="5"/>
  <c r="I2434" i="5"/>
  <c r="F2409" i="5"/>
  <c r="X2409" i="5"/>
  <c r="R2409" i="5"/>
  <c r="J2409" i="5"/>
  <c r="I2409" i="5"/>
  <c r="H2409" i="5"/>
  <c r="J2443" i="5"/>
  <c r="F2443" i="5"/>
  <c r="X2443" i="5"/>
  <c r="I2443" i="5"/>
  <c r="H2443" i="5"/>
  <c r="R2443" i="5"/>
  <c r="B27" i="6"/>
  <c r="G27" i="6"/>
  <c r="I2422" i="5"/>
  <c r="H2422" i="5"/>
  <c r="F2422" i="5"/>
  <c r="X2422" i="5"/>
  <c r="R2422" i="5"/>
  <c r="J2422" i="5"/>
  <c r="J2373" i="5"/>
  <c r="H2373" i="5"/>
  <c r="F2373" i="5"/>
  <c r="X2373" i="5"/>
  <c r="R2373" i="5"/>
  <c r="I2373" i="5"/>
  <c r="F2282" i="5"/>
  <c r="R2282" i="5"/>
  <c r="I2282" i="5"/>
  <c r="J2282" i="5"/>
  <c r="H2282" i="5"/>
  <c r="X2282" i="5"/>
  <c r="J2187" i="5"/>
  <c r="X2187" i="5"/>
  <c r="R2187" i="5"/>
  <c r="I2187" i="5"/>
  <c r="H2187" i="5"/>
  <c r="F2187" i="5"/>
  <c r="I2130" i="5"/>
  <c r="H2130" i="5"/>
  <c r="F2130" i="5"/>
  <c r="R2130" i="5"/>
  <c r="X2130" i="5"/>
  <c r="J2130" i="5"/>
  <c r="H2261" i="5"/>
  <c r="F2261" i="5"/>
  <c r="X2261" i="5"/>
  <c r="R2261" i="5"/>
  <c r="J2261" i="5"/>
  <c r="I2261" i="5"/>
  <c r="F2217" i="5"/>
  <c r="R2217" i="5"/>
  <c r="J2217" i="5"/>
  <c r="I2217" i="5"/>
  <c r="H2217" i="5"/>
  <c r="X2217" i="5"/>
  <c r="R2167" i="5"/>
  <c r="J2167" i="5"/>
  <c r="I2167" i="5"/>
  <c r="H2167" i="5"/>
  <c r="F2167" i="5"/>
  <c r="X2167" i="5"/>
  <c r="H2109" i="5"/>
  <c r="F2109" i="5"/>
  <c r="X2109" i="5"/>
  <c r="J2109" i="5"/>
  <c r="I2109" i="5"/>
  <c r="R2109" i="5"/>
  <c r="F2093" i="5"/>
  <c r="X2093" i="5"/>
  <c r="I2093" i="5"/>
  <c r="H2093" i="5"/>
  <c r="R2093" i="5"/>
  <c r="J2093" i="5"/>
  <c r="I2146" i="5"/>
  <c r="H2146" i="5"/>
  <c r="F2146" i="5"/>
  <c r="R2146" i="5"/>
  <c r="J2146" i="5"/>
  <c r="X2146" i="5"/>
  <c r="H2233" i="5"/>
  <c r="F2233" i="5"/>
  <c r="X2233" i="5"/>
  <c r="R2233" i="5"/>
  <c r="J2233" i="5"/>
  <c r="I2233" i="5"/>
  <c r="F2081" i="5"/>
  <c r="X2081" i="5"/>
  <c r="R2081" i="5"/>
  <c r="J2081" i="5"/>
  <c r="I2081" i="5"/>
  <c r="H2081" i="5"/>
  <c r="I2086" i="5"/>
  <c r="H2086" i="5"/>
  <c r="F2086" i="5"/>
  <c r="R2086" i="5"/>
  <c r="J2086" i="5"/>
  <c r="X2086" i="5"/>
  <c r="I2050" i="5"/>
  <c r="H2050" i="5"/>
  <c r="F2050" i="5"/>
  <c r="X2050" i="5"/>
  <c r="R2050" i="5"/>
  <c r="J2050" i="5"/>
  <c r="I2134" i="5"/>
  <c r="H2134" i="5"/>
  <c r="F2134" i="5"/>
  <c r="R2134" i="5"/>
  <c r="J2134" i="5"/>
  <c r="X2134" i="5"/>
  <c r="F2073" i="5"/>
  <c r="R2073" i="5"/>
  <c r="J2073" i="5"/>
  <c r="I2073" i="5"/>
  <c r="H2073" i="5"/>
  <c r="X2073" i="5"/>
  <c r="F2065" i="5"/>
  <c r="R2065" i="5"/>
  <c r="J2065" i="5"/>
  <c r="I2065" i="5"/>
  <c r="H2065" i="5"/>
  <c r="X2065" i="5"/>
  <c r="F2057" i="5"/>
  <c r="R2057" i="5"/>
  <c r="J2057" i="5"/>
  <c r="I2057" i="5"/>
  <c r="H2057" i="5"/>
  <c r="X2057" i="5"/>
  <c r="F2049" i="5"/>
  <c r="R2049" i="5"/>
  <c r="J2049" i="5"/>
  <c r="I2049" i="5"/>
  <c r="H2049" i="5"/>
  <c r="X2049" i="5"/>
  <c r="R2021" i="5"/>
  <c r="J2021" i="5"/>
  <c r="I2021" i="5"/>
  <c r="H2021" i="5"/>
  <c r="F2021" i="5"/>
  <c r="X2021" i="5"/>
  <c r="F1867" i="5"/>
  <c r="X1867" i="5"/>
  <c r="R1867" i="5"/>
  <c r="J1867" i="5"/>
  <c r="I1867" i="5"/>
  <c r="H1867" i="5"/>
  <c r="I1929" i="5"/>
  <c r="H1929" i="5"/>
  <c r="F1929" i="5"/>
  <c r="J1929" i="5"/>
  <c r="X1929" i="5"/>
  <c r="R1929" i="5"/>
  <c r="R1961" i="5"/>
  <c r="J1961" i="5"/>
  <c r="I1961" i="5"/>
  <c r="H1961" i="5"/>
  <c r="F1961" i="5"/>
  <c r="X1961" i="5"/>
  <c r="I1856" i="5"/>
  <c r="H1856" i="5"/>
  <c r="F1856" i="5"/>
  <c r="X1856" i="5"/>
  <c r="R1856" i="5"/>
  <c r="J1856" i="5"/>
  <c r="J2258" i="5"/>
  <c r="I2258" i="5"/>
  <c r="H2258" i="5"/>
  <c r="X2258" i="5"/>
  <c r="R2258" i="5"/>
  <c r="F2258" i="5"/>
  <c r="R2029" i="5"/>
  <c r="J2029" i="5"/>
  <c r="I2029" i="5"/>
  <c r="H2029" i="5"/>
  <c r="F2029" i="5"/>
  <c r="X2029" i="5"/>
  <c r="X1814" i="5"/>
  <c r="R1814" i="5"/>
  <c r="F1814" i="5"/>
  <c r="J1814" i="5"/>
  <c r="I1814" i="5"/>
  <c r="H1814" i="5"/>
  <c r="H1798" i="5"/>
  <c r="F1798" i="5"/>
  <c r="X1798" i="5"/>
  <c r="R1798" i="5"/>
  <c r="J1798" i="5"/>
  <c r="I1798" i="5"/>
  <c r="H1766" i="5"/>
  <c r="F1766" i="5"/>
  <c r="X1766" i="5"/>
  <c r="R1766" i="5"/>
  <c r="J1766" i="5"/>
  <c r="I1766" i="5"/>
  <c r="F2077" i="5"/>
  <c r="X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X1717" i="5"/>
  <c r="J1717" i="5"/>
  <c r="R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X1333" i="5"/>
  <c r="J1333" i="5"/>
  <c r="I1333" i="5"/>
  <c r="R1567" i="5"/>
  <c r="J1567" i="5"/>
  <c r="I1567" i="5"/>
  <c r="H1567" i="5"/>
  <c r="F1567" i="5"/>
  <c r="X1567" i="5"/>
  <c r="R1355" i="5"/>
  <c r="J1355" i="5"/>
  <c r="H1355" i="5"/>
  <c r="F1355" i="5"/>
  <c r="I1355" i="5"/>
  <c r="X1355" i="5"/>
  <c r="F1394" i="5"/>
  <c r="R1394" i="5"/>
  <c r="J1394" i="5"/>
  <c r="I1394" i="5"/>
  <c r="X1394" i="5"/>
  <c r="H1394" i="5"/>
  <c r="I1523" i="5"/>
  <c r="H1523" i="5"/>
  <c r="F1523" i="5"/>
  <c r="X1523" i="5"/>
  <c r="R1523" i="5"/>
  <c r="J1523" i="5"/>
  <c r="X1129"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X1363" i="5"/>
  <c r="I1363" i="5"/>
  <c r="I1318" i="5"/>
  <c r="H1318" i="5"/>
  <c r="R1318" i="5"/>
  <c r="J1318" i="5"/>
  <c r="F1318" i="5"/>
  <c r="X1318" i="5"/>
  <c r="I1286" i="5"/>
  <c r="H1286" i="5"/>
  <c r="R1286" i="5"/>
  <c r="J1286" i="5"/>
  <c r="F1286" i="5"/>
  <c r="X1286" i="5"/>
  <c r="I1254" i="5"/>
  <c r="H1254" i="5"/>
  <c r="R1254" i="5"/>
  <c r="J1254" i="5"/>
  <c r="F1254" i="5"/>
  <c r="X1254" i="5"/>
  <c r="F1345" i="5"/>
  <c r="R1345" i="5"/>
  <c r="J1345" i="5"/>
  <c r="I1345" i="5"/>
  <c r="H1345" i="5"/>
  <c r="X1345"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X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X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G61" i="4"/>
  <c r="G31" i="4"/>
  <c r="G49" i="4"/>
  <c r="G43" i="4"/>
  <c r="G37" i="4"/>
  <c r="G67" i="4"/>
  <c r="G74" i="4"/>
  <c r="G55" i="4"/>
  <c r="F2417" i="5"/>
  <c r="X2417" i="5"/>
  <c r="R2417" i="5"/>
  <c r="I2417" i="5"/>
  <c r="H2417" i="5"/>
  <c r="J2417" i="5"/>
  <c r="R2391" i="5"/>
  <c r="J2391" i="5"/>
  <c r="I2391" i="5"/>
  <c r="F2391" i="5"/>
  <c r="X2391" i="5"/>
  <c r="H2391" i="5"/>
  <c r="H2326" i="5"/>
  <c r="F2326" i="5"/>
  <c r="X2326" i="5"/>
  <c r="R2326" i="5"/>
  <c r="I2326" i="5"/>
  <c r="J2326" i="5"/>
  <c r="H2322" i="5"/>
  <c r="F2322" i="5"/>
  <c r="X2322" i="5"/>
  <c r="I2322" i="5"/>
  <c r="R2322" i="5"/>
  <c r="J2322" i="5"/>
  <c r="I2287" i="5"/>
  <c r="J2287" i="5"/>
  <c r="H2287" i="5"/>
  <c r="F2287" i="5"/>
  <c r="X2287" i="5"/>
  <c r="R2287" i="5"/>
  <c r="X2285" i="5"/>
  <c r="R2285" i="5"/>
  <c r="I2285" i="5"/>
  <c r="J2285" i="5"/>
  <c r="H2285" i="5"/>
  <c r="F2285" i="5"/>
  <c r="H2118" i="5"/>
  <c r="F2118" i="5"/>
  <c r="X2118" i="5"/>
  <c r="R2118" i="5"/>
  <c r="J2118" i="5"/>
  <c r="I2118" i="5"/>
  <c r="R2276" i="5"/>
  <c r="I2276" i="5"/>
  <c r="H2276" i="5"/>
  <c r="F2276" i="5"/>
  <c r="X2276" i="5"/>
  <c r="J2276" i="5"/>
  <c r="I2094" i="5"/>
  <c r="H2094" i="5"/>
  <c r="F2094" i="5"/>
  <c r="R2094" i="5"/>
  <c r="J2094" i="5"/>
  <c r="X2094" i="5"/>
  <c r="R1953" i="5"/>
  <c r="J1953" i="5"/>
  <c r="I1953" i="5"/>
  <c r="H1953" i="5"/>
  <c r="F1953" i="5"/>
  <c r="X1953" i="5"/>
  <c r="I1832" i="5"/>
  <c r="F1832" i="5"/>
  <c r="X1832" i="5"/>
  <c r="R1832" i="5"/>
  <c r="J1832" i="5"/>
  <c r="H1832" i="5"/>
  <c r="R1965" i="5"/>
  <c r="J1965" i="5"/>
  <c r="I1965" i="5"/>
  <c r="H1965" i="5"/>
  <c r="F1965" i="5"/>
  <c r="X1965" i="5"/>
  <c r="X1883"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X1609" i="5"/>
  <c r="R1609" i="5"/>
  <c r="J1609" i="5"/>
  <c r="I1609" i="5"/>
  <c r="H1609" i="5"/>
  <c r="F1577" i="5"/>
  <c r="X1577" i="5"/>
  <c r="R1577" i="5"/>
  <c r="J1577" i="5"/>
  <c r="I1577" i="5"/>
  <c r="H1577" i="5"/>
  <c r="R1654" i="5"/>
  <c r="J1654" i="5"/>
  <c r="I1654" i="5"/>
  <c r="H1654" i="5"/>
  <c r="F1654" i="5"/>
  <c r="X1654" i="5"/>
  <c r="R1674" i="5"/>
  <c r="J1674" i="5"/>
  <c r="I1674" i="5"/>
  <c r="H1674" i="5"/>
  <c r="F1674" i="5"/>
  <c r="X1674" i="5"/>
  <c r="I1566" i="5"/>
  <c r="H1566" i="5"/>
  <c r="F1566" i="5"/>
  <c r="R1566" i="5"/>
  <c r="J1566" i="5"/>
  <c r="X1566" i="5"/>
  <c r="R1480" i="5"/>
  <c r="J1480" i="5"/>
  <c r="H1480" i="5"/>
  <c r="I1480" i="5"/>
  <c r="F1480" i="5"/>
  <c r="X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X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X1402" i="5"/>
  <c r="H1402" i="5"/>
  <c r="I1326" i="5"/>
  <c r="H1326" i="5"/>
  <c r="R1326" i="5"/>
  <c r="J1326" i="5"/>
  <c r="F1326" i="5"/>
  <c r="X1326" i="5"/>
  <c r="I1294" i="5"/>
  <c r="H1294" i="5"/>
  <c r="R1294" i="5"/>
  <c r="J1294" i="5"/>
  <c r="F1294" i="5"/>
  <c r="X1294" i="5"/>
  <c r="I1262" i="5"/>
  <c r="H1262" i="5"/>
  <c r="R1262" i="5"/>
  <c r="J1262" i="5"/>
  <c r="F1262" i="5"/>
  <c r="X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X922" i="5"/>
  <c r="R922" i="5"/>
  <c r="I922" i="5"/>
  <c r="H922" i="5"/>
  <c r="F922" i="5"/>
  <c r="J922" i="5"/>
  <c r="H1190" i="5"/>
  <c r="J1190" i="5"/>
  <c r="I1190" i="5"/>
  <c r="F1190" i="5"/>
  <c r="X1190" i="5"/>
  <c r="R1190" i="5"/>
  <c r="F967" i="5"/>
  <c r="X967" i="5"/>
  <c r="R967" i="5"/>
  <c r="J967" i="5"/>
  <c r="I967" i="5"/>
  <c r="H967" i="5"/>
  <c r="R925" i="5"/>
  <c r="I925" i="5"/>
  <c r="J925" i="5"/>
  <c r="H925" i="5"/>
  <c r="F925" i="5"/>
  <c r="X925" i="5"/>
  <c r="J980" i="5"/>
  <c r="I980" i="5"/>
  <c r="H980" i="5"/>
  <c r="X980" i="5"/>
  <c r="R980" i="5"/>
  <c r="F980" i="5"/>
  <c r="F832" i="5"/>
  <c r="X832" i="5"/>
  <c r="R832" i="5"/>
  <c r="I832" i="5"/>
  <c r="J832" i="5"/>
  <c r="H832" i="5"/>
  <c r="I652" i="5"/>
  <c r="H652" i="5"/>
  <c r="F652" i="5"/>
  <c r="X652" i="5"/>
  <c r="R652" i="5"/>
  <c r="J652" i="5"/>
  <c r="X670" i="5"/>
  <c r="R670" i="5"/>
  <c r="J670" i="5"/>
  <c r="I670" i="5"/>
  <c r="H670" i="5"/>
  <c r="F670" i="5"/>
  <c r="X654" i="5"/>
  <c r="R654" i="5"/>
  <c r="J654" i="5"/>
  <c r="I654" i="5"/>
  <c r="H654" i="5"/>
  <c r="F654" i="5"/>
  <c r="X638" i="5"/>
  <c r="R638" i="5"/>
  <c r="J638" i="5"/>
  <c r="I638" i="5"/>
  <c r="H638" i="5"/>
  <c r="F638" i="5"/>
  <c r="X622" i="5"/>
  <c r="R622" i="5"/>
  <c r="J622" i="5"/>
  <c r="I622" i="5"/>
  <c r="H622" i="5"/>
  <c r="F622" i="5"/>
  <c r="R606" i="5"/>
  <c r="J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X2402" i="5"/>
  <c r="R2402" i="5"/>
  <c r="I2426" i="5"/>
  <c r="H2426" i="5"/>
  <c r="F2426" i="5"/>
  <c r="X2426" i="5"/>
  <c r="J2426" i="5"/>
  <c r="R2426" i="5"/>
  <c r="H2342" i="5"/>
  <c r="F2342" i="5"/>
  <c r="X2342" i="5"/>
  <c r="R2342" i="5"/>
  <c r="J2342" i="5"/>
  <c r="I2342" i="5"/>
  <c r="I2106" i="5"/>
  <c r="H2106" i="5"/>
  <c r="F2106" i="5"/>
  <c r="R2106" i="5"/>
  <c r="J2106" i="5"/>
  <c r="X2106" i="5"/>
  <c r="X1733" i="5"/>
  <c r="I1733" i="5"/>
  <c r="R1733" i="5"/>
  <c r="J1733" i="5"/>
  <c r="H1733" i="5"/>
  <c r="F1733" i="5"/>
  <c r="R1706" i="5"/>
  <c r="J1706" i="5"/>
  <c r="I1706" i="5"/>
  <c r="H1706" i="5"/>
  <c r="F1706" i="5"/>
  <c r="X1706" i="5"/>
  <c r="R1670" i="5"/>
  <c r="J1670" i="5"/>
  <c r="I1670" i="5"/>
  <c r="H1670" i="5"/>
  <c r="F1670" i="5"/>
  <c r="X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A25" i="6"/>
  <c r="B57" i="4"/>
  <c r="A40" i="6"/>
  <c r="B51" i="4"/>
  <c r="A35" i="6"/>
  <c r="B69" i="4"/>
  <c r="A50" i="6"/>
  <c r="B63" i="4"/>
  <c r="A45" i="6"/>
  <c r="F67" i="6"/>
  <c r="F31" i="6"/>
  <c r="F46" i="6"/>
  <c r="F41" i="6"/>
  <c r="H41" i="6"/>
  <c r="D41" i="6"/>
  <c r="F36" i="6"/>
  <c r="H36" i="6"/>
  <c r="D36" i="6"/>
  <c r="F51" i="6"/>
  <c r="H51" i="6"/>
  <c r="D51" i="6"/>
  <c r="J2474" i="5"/>
  <c r="I2474" i="5"/>
  <c r="X2474" i="5"/>
  <c r="R2474" i="5"/>
  <c r="H2474" i="5"/>
  <c r="F2474" i="5"/>
  <c r="F45" i="6"/>
  <c r="H45" i="6"/>
  <c r="D45" i="6"/>
  <c r="F66" i="6"/>
  <c r="F50" i="6"/>
  <c r="H50" i="6"/>
  <c r="D50" i="6"/>
  <c r="F30" i="6"/>
  <c r="H25" i="6"/>
  <c r="F35" i="6"/>
  <c r="F40" i="6"/>
  <c r="F2405" i="5"/>
  <c r="X2405" i="5"/>
  <c r="R2405" i="5"/>
  <c r="J2405" i="5"/>
  <c r="I2405" i="5"/>
  <c r="H2405" i="5"/>
  <c r="J2486" i="5"/>
  <c r="I2486" i="5"/>
  <c r="H2486" i="5"/>
  <c r="F2486" i="5"/>
  <c r="X2486" i="5"/>
  <c r="R2486" i="5"/>
  <c r="I2398" i="5"/>
  <c r="H2398" i="5"/>
  <c r="F2398" i="5"/>
  <c r="R2398" i="5"/>
  <c r="J2398" i="5"/>
  <c r="X2398" i="5"/>
  <c r="H2382" i="5"/>
  <c r="I2382" i="5"/>
  <c r="F2382" i="5"/>
  <c r="R2382" i="5"/>
  <c r="J2382" i="5"/>
  <c r="X2382" i="5"/>
  <c r="R2399" i="5"/>
  <c r="J2399" i="5"/>
  <c r="I2399" i="5"/>
  <c r="H2399" i="5"/>
  <c r="F2399" i="5"/>
  <c r="X2399" i="5"/>
  <c r="F2393" i="5"/>
  <c r="X2393" i="5"/>
  <c r="R2393" i="5"/>
  <c r="J2393" i="5"/>
  <c r="I2393" i="5"/>
  <c r="H2393" i="5"/>
  <c r="J2365" i="5"/>
  <c r="H2365" i="5"/>
  <c r="F2365" i="5"/>
  <c r="X2365" i="5"/>
  <c r="R2365" i="5"/>
  <c r="I2365" i="5"/>
  <c r="F2465" i="5"/>
  <c r="X2465" i="5"/>
  <c r="R2465" i="5"/>
  <c r="J2465" i="5"/>
  <c r="I2465" i="5"/>
  <c r="H2465" i="5"/>
  <c r="H2334" i="5"/>
  <c r="F2334" i="5"/>
  <c r="X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X2271" i="5"/>
  <c r="H2257" i="5"/>
  <c r="F2257" i="5"/>
  <c r="X2257" i="5"/>
  <c r="R2257" i="5"/>
  <c r="J2257" i="5"/>
  <c r="I2257" i="5"/>
  <c r="I2126" i="5"/>
  <c r="H2126" i="5"/>
  <c r="F2126" i="5"/>
  <c r="X2126" i="5"/>
  <c r="R2126" i="5"/>
  <c r="J2126" i="5"/>
  <c r="H2114" i="5"/>
  <c r="X2114" i="5"/>
  <c r="R2114" i="5"/>
  <c r="J2114" i="5"/>
  <c r="I2114" i="5"/>
  <c r="F2114" i="5"/>
  <c r="R2131" i="5"/>
  <c r="J2131" i="5"/>
  <c r="I2131" i="5"/>
  <c r="H2131" i="5"/>
  <c r="X2131" i="5"/>
  <c r="F2131" i="5"/>
  <c r="F2045" i="5"/>
  <c r="X2045" i="5"/>
  <c r="R2045" i="5"/>
  <c r="J2045" i="5"/>
  <c r="I2045" i="5"/>
  <c r="H2045" i="5"/>
  <c r="H2214" i="5"/>
  <c r="X2214" i="5"/>
  <c r="R2214" i="5"/>
  <c r="J2214" i="5"/>
  <c r="I2214" i="5"/>
  <c r="F2214" i="5"/>
  <c r="I2098" i="5"/>
  <c r="H2098" i="5"/>
  <c r="F2098" i="5"/>
  <c r="R2098" i="5"/>
  <c r="J2098" i="5"/>
  <c r="X2098" i="5"/>
  <c r="R2071" i="5"/>
  <c r="J2071" i="5"/>
  <c r="H2071" i="5"/>
  <c r="F2071" i="5"/>
  <c r="X2071" i="5"/>
  <c r="I2071" i="5"/>
  <c r="R2143" i="5"/>
  <c r="J2143" i="5"/>
  <c r="I2143" i="5"/>
  <c r="H2143" i="5"/>
  <c r="F2143" i="5"/>
  <c r="X2143" i="5"/>
  <c r="R2001" i="5"/>
  <c r="J2001" i="5"/>
  <c r="I2001" i="5"/>
  <c r="H2001" i="5"/>
  <c r="F2001" i="5"/>
  <c r="X2001" i="5"/>
  <c r="F1863" i="5"/>
  <c r="X1863" i="5"/>
  <c r="R1863" i="5"/>
  <c r="J1863" i="5"/>
  <c r="I1863" i="5"/>
  <c r="H1863" i="5"/>
  <c r="R1981" i="5"/>
  <c r="J1981" i="5"/>
  <c r="I1981" i="5"/>
  <c r="H1981" i="5"/>
  <c r="F1981" i="5"/>
  <c r="X1981" i="5"/>
  <c r="R1949" i="5"/>
  <c r="I1949" i="5"/>
  <c r="H1949" i="5"/>
  <c r="F1949" i="5"/>
  <c r="J1949" i="5"/>
  <c r="X1949" i="5"/>
  <c r="I1812" i="5"/>
  <c r="X1812" i="5"/>
  <c r="R1812" i="5"/>
  <c r="J1812" i="5"/>
  <c r="H1812" i="5"/>
  <c r="F1812" i="5"/>
  <c r="H1794" i="5"/>
  <c r="F1794" i="5"/>
  <c r="X1794" i="5"/>
  <c r="R1794" i="5"/>
  <c r="J1794" i="5"/>
  <c r="I1794" i="5"/>
  <c r="I1945" i="5"/>
  <c r="H1945" i="5"/>
  <c r="F1945" i="5"/>
  <c r="R1945" i="5"/>
  <c r="J1945" i="5"/>
  <c r="X1945" i="5"/>
  <c r="I1933" i="5"/>
  <c r="H1933" i="5"/>
  <c r="F1933" i="5"/>
  <c r="R1933" i="5"/>
  <c r="J1933" i="5"/>
  <c r="X1933" i="5"/>
  <c r="X1807" i="5"/>
  <c r="I1807" i="5"/>
  <c r="H1807" i="5"/>
  <c r="F1807" i="5"/>
  <c r="R1807" i="5"/>
  <c r="J1807" i="5"/>
  <c r="H1750" i="5"/>
  <c r="F1750" i="5"/>
  <c r="X1750" i="5"/>
  <c r="R1750" i="5"/>
  <c r="J1750" i="5"/>
  <c r="I1750" i="5"/>
  <c r="R1734" i="5"/>
  <c r="J1734" i="5"/>
  <c r="I1734" i="5"/>
  <c r="H1734" i="5"/>
  <c r="F1734" i="5"/>
  <c r="X1734" i="5"/>
  <c r="I1739" i="5"/>
  <c r="X1739" i="5"/>
  <c r="R1739" i="5"/>
  <c r="J1739" i="5"/>
  <c r="H1739" i="5"/>
  <c r="F1739" i="5"/>
  <c r="R1646" i="5"/>
  <c r="J1646" i="5"/>
  <c r="I1646" i="5"/>
  <c r="H1646" i="5"/>
  <c r="F1646" i="5"/>
  <c r="X1646" i="5"/>
  <c r="J1404" i="5"/>
  <c r="I1404" i="5"/>
  <c r="X1404" i="5"/>
  <c r="R1404" i="5"/>
  <c r="H1404" i="5"/>
  <c r="F1404" i="5"/>
  <c r="J1416" i="5"/>
  <c r="I1416" i="5"/>
  <c r="H1416" i="5"/>
  <c r="R1416" i="5"/>
  <c r="F1416" i="5"/>
  <c r="X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X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X1174" i="5"/>
  <c r="R1603" i="5"/>
  <c r="J1603" i="5"/>
  <c r="I1603" i="5"/>
  <c r="H1603" i="5"/>
  <c r="F1603" i="5"/>
  <c r="X1603" i="5"/>
  <c r="R1516" i="5"/>
  <c r="J1516" i="5"/>
  <c r="H1516" i="5"/>
  <c r="F1516" i="5"/>
  <c r="X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X1314" i="5"/>
  <c r="I1282" i="5"/>
  <c r="H1282" i="5"/>
  <c r="R1282" i="5"/>
  <c r="J1282" i="5"/>
  <c r="F1282" i="5"/>
  <c r="X1282" i="5"/>
  <c r="I1250" i="5"/>
  <c r="H1250" i="5"/>
  <c r="R1250" i="5"/>
  <c r="J1250" i="5"/>
  <c r="F1250" i="5"/>
  <c r="X1250" i="5"/>
  <c r="R1642" i="5"/>
  <c r="J1642" i="5"/>
  <c r="I1642" i="5"/>
  <c r="H1642" i="5"/>
  <c r="F1642" i="5"/>
  <c r="X1642" i="5"/>
  <c r="F1189" i="5"/>
  <c r="X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X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A24" i="6"/>
  <c r="B68" i="4"/>
  <c r="A49" i="6"/>
  <c r="B62" i="4"/>
  <c r="A44" i="6"/>
  <c r="B50" i="4"/>
  <c r="A34" i="6"/>
  <c r="B56" i="4"/>
  <c r="A39" i="6"/>
  <c r="J2482" i="5"/>
  <c r="I2482" i="5"/>
  <c r="X2482" i="5"/>
  <c r="R2482" i="5"/>
  <c r="H2482" i="5"/>
  <c r="F2482" i="5"/>
  <c r="H2462" i="5"/>
  <c r="R2462" i="5"/>
  <c r="J2462" i="5"/>
  <c r="I2462" i="5"/>
  <c r="F2462" i="5"/>
  <c r="X2462" i="5"/>
  <c r="D64" i="6"/>
  <c r="C64" i="6"/>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X2221" i="5"/>
  <c r="F2209" i="5"/>
  <c r="R2209" i="5"/>
  <c r="J2209" i="5"/>
  <c r="I2209" i="5"/>
  <c r="H2209" i="5"/>
  <c r="X2209" i="5"/>
  <c r="H2122" i="5"/>
  <c r="F2122" i="5"/>
  <c r="J2122" i="5"/>
  <c r="I2122" i="5"/>
  <c r="X2122" i="5"/>
  <c r="R2122" i="5"/>
  <c r="F2097" i="5"/>
  <c r="X2097" i="5"/>
  <c r="I2097" i="5"/>
  <c r="H2097" i="5"/>
  <c r="J2097" i="5"/>
  <c r="R2097" i="5"/>
  <c r="R1989" i="5"/>
  <c r="J1989" i="5"/>
  <c r="I1989" i="5"/>
  <c r="H1989" i="5"/>
  <c r="F1989" i="5"/>
  <c r="X1989" i="5"/>
  <c r="I1860" i="5"/>
  <c r="H1860" i="5"/>
  <c r="F1860" i="5"/>
  <c r="X1860" i="5"/>
  <c r="R1860" i="5"/>
  <c r="J1860" i="5"/>
  <c r="I1937" i="5"/>
  <c r="H1937" i="5"/>
  <c r="F1937" i="5"/>
  <c r="R1937" i="5"/>
  <c r="J1937" i="5"/>
  <c r="X1937" i="5"/>
  <c r="R2017" i="5"/>
  <c r="J2017" i="5"/>
  <c r="I2017" i="5"/>
  <c r="H2017" i="5"/>
  <c r="F2017" i="5"/>
  <c r="X2017" i="5"/>
  <c r="X1899" i="5"/>
  <c r="J1899" i="5"/>
  <c r="R1899" i="5"/>
  <c r="I1899" i="5"/>
  <c r="H1899" i="5"/>
  <c r="F1899" i="5"/>
  <c r="H1774" i="5"/>
  <c r="F1774" i="5"/>
  <c r="X1774" i="5"/>
  <c r="R1774" i="5"/>
  <c r="J1774" i="5"/>
  <c r="I1774" i="5"/>
  <c r="I1816" i="5"/>
  <c r="J1816" i="5"/>
  <c r="H1816" i="5"/>
  <c r="F1816" i="5"/>
  <c r="X1816" i="5"/>
  <c r="R1816" i="5"/>
  <c r="I1905" i="5"/>
  <c r="H1905" i="5"/>
  <c r="F1905" i="5"/>
  <c r="R1905" i="5"/>
  <c r="J1905" i="5"/>
  <c r="X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X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A27" i="6"/>
  <c r="B53" i="4"/>
  <c r="A37" i="6"/>
  <c r="B65" i="4"/>
  <c r="A47" i="6"/>
  <c r="B71" i="4"/>
  <c r="A52" i="6"/>
  <c r="B59" i="4"/>
  <c r="A42" i="6"/>
  <c r="H2458" i="5"/>
  <c r="I2458" i="5"/>
  <c r="F2458" i="5"/>
  <c r="X2458" i="5"/>
  <c r="R2458" i="5"/>
  <c r="J2458" i="5"/>
  <c r="F42" i="6"/>
  <c r="H42" i="6"/>
  <c r="D42" i="6"/>
  <c r="H27" i="6"/>
  <c r="F68" i="6"/>
  <c r="F32" i="6"/>
  <c r="F52" i="6"/>
  <c r="H52" i="6"/>
  <c r="D52" i="6"/>
  <c r="F47" i="6"/>
  <c r="F37" i="6"/>
  <c r="H37" i="6"/>
  <c r="D37" i="6"/>
  <c r="F2318" i="5"/>
  <c r="X2318" i="5"/>
  <c r="J2318" i="5"/>
  <c r="R2318" i="5"/>
  <c r="I2318" i="5"/>
  <c r="H2318" i="5"/>
  <c r="I2295" i="5"/>
  <c r="J2295" i="5"/>
  <c r="H2295" i="5"/>
  <c r="F2295" i="5"/>
  <c r="X2295" i="5"/>
  <c r="R2295" i="5"/>
  <c r="R2163" i="5"/>
  <c r="J2163" i="5"/>
  <c r="I2163" i="5"/>
  <c r="H2163" i="5"/>
  <c r="X2163" i="5"/>
  <c r="F2163" i="5"/>
  <c r="F2069" i="5"/>
  <c r="X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X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X1468" i="5"/>
  <c r="I1468" i="5"/>
  <c r="R1468" i="5"/>
  <c r="H1395" i="5"/>
  <c r="X1395" i="5"/>
  <c r="F1395" i="5"/>
  <c r="R1395" i="5"/>
  <c r="J1395" i="5"/>
  <c r="I1395" i="5"/>
  <c r="I1322" i="5"/>
  <c r="H1322" i="5"/>
  <c r="R1322" i="5"/>
  <c r="J1322" i="5"/>
  <c r="F1322" i="5"/>
  <c r="X1322" i="5"/>
  <c r="H1067" i="5"/>
  <c r="F1067" i="5"/>
  <c r="X1067" i="5"/>
  <c r="R1067" i="5"/>
  <c r="I1067" i="5"/>
  <c r="J1067" i="5"/>
  <c r="H1003" i="5"/>
  <c r="F1003" i="5"/>
  <c r="X1003" i="5"/>
  <c r="R1003" i="5"/>
  <c r="J1003" i="5"/>
  <c r="I1003" i="5"/>
  <c r="H1095" i="5"/>
  <c r="F1095" i="5"/>
  <c r="X1095" i="5"/>
  <c r="R1095" i="5"/>
  <c r="J1095" i="5"/>
  <c r="I1095" i="5"/>
  <c r="J1012" i="5"/>
  <c r="I1012" i="5"/>
  <c r="H1012" i="5"/>
  <c r="X1012" i="5"/>
  <c r="R1012" i="5"/>
  <c r="F1012" i="5"/>
  <c r="J1124" i="5"/>
  <c r="I1124" i="5"/>
  <c r="H1124" i="5"/>
  <c r="X1124" i="5"/>
  <c r="R1124" i="5"/>
  <c r="F1124" i="5"/>
  <c r="J1108" i="5"/>
  <c r="I1108" i="5"/>
  <c r="H1108" i="5"/>
  <c r="X1108" i="5"/>
  <c r="R1108" i="5"/>
  <c r="F1108" i="5"/>
  <c r="F836" i="5"/>
  <c r="X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A15" i="6"/>
  <c r="B33" i="4"/>
  <c r="A20" i="6"/>
  <c r="F2401" i="5"/>
  <c r="X2401" i="5"/>
  <c r="H2401" i="5"/>
  <c r="R2401" i="5"/>
  <c r="J2401" i="5"/>
  <c r="I2401" i="5"/>
  <c r="J2435" i="5"/>
  <c r="R2435" i="5"/>
  <c r="I2435" i="5"/>
  <c r="X2435" i="5"/>
  <c r="H2435" i="5"/>
  <c r="F2435" i="5"/>
  <c r="H22" i="6"/>
  <c r="K68" i="6"/>
  <c r="F2480" i="5"/>
  <c r="X2480" i="5"/>
  <c r="R2480" i="5"/>
  <c r="J2480" i="5"/>
  <c r="I2480" i="5"/>
  <c r="H2480" i="5"/>
  <c r="J2439" i="5"/>
  <c r="I2439" i="5"/>
  <c r="H2439" i="5"/>
  <c r="R2439" i="5"/>
  <c r="F2439" i="5"/>
  <c r="X2439" i="5"/>
  <c r="J2357" i="5"/>
  <c r="H2357" i="5"/>
  <c r="F2357" i="5"/>
  <c r="X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X2241" i="5"/>
  <c r="R2241" i="5"/>
  <c r="J2241" i="5"/>
  <c r="I2241" i="5"/>
  <c r="J2203" i="5"/>
  <c r="X2203" i="5"/>
  <c r="R2203" i="5"/>
  <c r="I2203" i="5"/>
  <c r="H2203" i="5"/>
  <c r="F2203" i="5"/>
  <c r="X2293" i="5"/>
  <c r="R2293" i="5"/>
  <c r="I2293" i="5"/>
  <c r="J2293" i="5"/>
  <c r="H2293" i="5"/>
  <c r="F2293" i="5"/>
  <c r="I2299" i="5"/>
  <c r="H2299" i="5"/>
  <c r="R2299" i="5"/>
  <c r="J2299" i="5"/>
  <c r="X2299" i="5"/>
  <c r="F2299" i="5"/>
  <c r="H2229" i="5"/>
  <c r="F2229" i="5"/>
  <c r="X2229" i="5"/>
  <c r="R2229" i="5"/>
  <c r="J2229" i="5"/>
  <c r="I2229" i="5"/>
  <c r="H2237" i="5"/>
  <c r="F2237" i="5"/>
  <c r="X2237" i="5"/>
  <c r="R2237" i="5"/>
  <c r="J2237" i="5"/>
  <c r="I2237" i="5"/>
  <c r="R2135" i="5"/>
  <c r="J2135" i="5"/>
  <c r="I2135" i="5"/>
  <c r="H2135" i="5"/>
  <c r="X2135" i="5"/>
  <c r="F2135" i="5"/>
  <c r="J2119" i="5"/>
  <c r="I2119" i="5"/>
  <c r="H2119" i="5"/>
  <c r="X2119" i="5"/>
  <c r="R2119" i="5"/>
  <c r="F2119" i="5"/>
  <c r="F2105" i="5"/>
  <c r="X2105" i="5"/>
  <c r="I2105" i="5"/>
  <c r="H2105" i="5"/>
  <c r="R2105" i="5"/>
  <c r="J2105" i="5"/>
  <c r="F2089" i="5"/>
  <c r="X2089" i="5"/>
  <c r="I2089" i="5"/>
  <c r="H2089" i="5"/>
  <c r="R2089" i="5"/>
  <c r="J2089" i="5"/>
  <c r="J2230" i="5"/>
  <c r="I2230" i="5"/>
  <c r="H2230" i="5"/>
  <c r="X2230" i="5"/>
  <c r="R2230" i="5"/>
  <c r="F2230" i="5"/>
  <c r="X2273" i="5"/>
  <c r="J2273" i="5"/>
  <c r="I2273" i="5"/>
  <c r="H2273" i="5"/>
  <c r="F2273" i="5"/>
  <c r="R2273" i="5"/>
  <c r="I2066" i="5"/>
  <c r="H2066" i="5"/>
  <c r="F2066" i="5"/>
  <c r="X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X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X1754" i="5"/>
  <c r="R1754" i="5"/>
  <c r="J1754" i="5"/>
  <c r="I1754" i="5"/>
  <c r="X1834" i="5"/>
  <c r="R1834" i="5"/>
  <c r="J1834" i="5"/>
  <c r="I1834" i="5"/>
  <c r="H1834" i="5"/>
  <c r="F1834" i="5"/>
  <c r="R1702" i="5"/>
  <c r="J1702" i="5"/>
  <c r="I1702" i="5"/>
  <c r="H1702" i="5"/>
  <c r="F1702" i="5"/>
  <c r="X1702" i="5"/>
  <c r="R1630" i="5"/>
  <c r="J1630" i="5"/>
  <c r="I1630" i="5"/>
  <c r="H1630" i="5"/>
  <c r="F1630" i="5"/>
  <c r="X1630" i="5"/>
  <c r="X18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X1278" i="5"/>
  <c r="I1479" i="5"/>
  <c r="H1479" i="5"/>
  <c r="F1479" i="5"/>
  <c r="X1479" i="5"/>
  <c r="J1479" i="5"/>
  <c r="R1479"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X1092" i="5"/>
  <c r="R1092" i="5"/>
  <c r="F1092" i="5"/>
  <c r="F828" i="5"/>
  <c r="X828" i="5"/>
  <c r="R828" i="5"/>
  <c r="I828" i="5"/>
  <c r="J828" i="5"/>
  <c r="H828" i="5"/>
  <c r="I668" i="5"/>
  <c r="H668" i="5"/>
  <c r="F668" i="5"/>
  <c r="X668" i="5"/>
  <c r="R668" i="5"/>
  <c r="J668" i="5"/>
  <c r="I636" i="5"/>
  <c r="H636" i="5"/>
  <c r="F636" i="5"/>
  <c r="X636" i="5"/>
  <c r="R636" i="5"/>
  <c r="J636" i="5"/>
  <c r="I604" i="5"/>
  <c r="H604" i="5"/>
  <c r="F604" i="5"/>
  <c r="R604" i="5"/>
  <c r="J604" i="5"/>
  <c r="X666" i="5"/>
  <c r="R666" i="5"/>
  <c r="J666" i="5"/>
  <c r="I666" i="5"/>
  <c r="H666" i="5"/>
  <c r="F66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H95" i="5"/>
  <c r="F95" i="5"/>
  <c r="R95" i="5"/>
  <c r="I95" i="5"/>
  <c r="J307" i="5"/>
  <c r="F307" i="5"/>
  <c r="R307" i="5"/>
  <c r="I307" i="5"/>
  <c r="H307" i="5"/>
  <c r="J183" i="5"/>
  <c r="H183" i="5"/>
  <c r="F183" i="5"/>
  <c r="R183" i="5"/>
  <c r="I183" i="5"/>
  <c r="C16" i="6"/>
  <c r="K67" i="6"/>
  <c r="D16" i="6"/>
  <c r="R2427" i="5"/>
  <c r="J2427" i="5"/>
  <c r="I2427" i="5"/>
  <c r="H2427" i="5"/>
  <c r="F2427" i="5"/>
  <c r="X2427" i="5"/>
  <c r="I2418" i="5"/>
  <c r="H2418" i="5"/>
  <c r="F2418" i="5"/>
  <c r="X2418" i="5"/>
  <c r="R2418" i="5"/>
  <c r="J2418" i="5"/>
  <c r="J2211" i="5"/>
  <c r="X2211" i="5"/>
  <c r="R2211" i="5"/>
  <c r="I2211" i="5"/>
  <c r="H2211" i="5"/>
  <c r="F2211" i="5"/>
  <c r="I2154" i="5"/>
  <c r="H2154" i="5"/>
  <c r="F2154" i="5"/>
  <c r="J2154" i="5"/>
  <c r="X2154" i="5"/>
  <c r="R2154" i="5"/>
  <c r="I2138" i="5"/>
  <c r="H2138" i="5"/>
  <c r="F2138" i="5"/>
  <c r="R2138" i="5"/>
  <c r="J2138" i="5"/>
  <c r="X2138" i="5"/>
  <c r="X1950" i="5"/>
  <c r="R1950" i="5"/>
  <c r="J1950" i="5"/>
  <c r="I1950" i="5"/>
  <c r="H1950" i="5"/>
  <c r="F1950" i="5"/>
  <c r="R1946" i="5"/>
  <c r="J1946" i="5"/>
  <c r="I1946" i="5"/>
  <c r="H1946" i="5"/>
  <c r="F1946" i="5"/>
  <c r="X1946" i="5"/>
  <c r="F1804" i="5"/>
  <c r="X1804" i="5"/>
  <c r="R1804" i="5"/>
  <c r="J1804" i="5"/>
  <c r="I1804" i="5"/>
  <c r="H1804" i="5"/>
  <c r="H1802" i="5"/>
  <c r="F1802" i="5"/>
  <c r="X1802" i="5"/>
  <c r="R1802" i="5"/>
  <c r="J1802" i="5"/>
  <c r="I1802" i="5"/>
  <c r="I1731" i="5"/>
  <c r="R1731" i="5"/>
  <c r="J1731" i="5"/>
  <c r="H1731" i="5"/>
  <c r="F1731" i="5"/>
  <c r="X1731" i="5"/>
  <c r="R1710" i="5"/>
  <c r="J1710" i="5"/>
  <c r="I1710" i="5"/>
  <c r="H1710" i="5"/>
  <c r="F1710" i="5"/>
  <c r="X1710" i="5"/>
  <c r="H2450" i="5"/>
  <c r="I2450" i="5"/>
  <c r="F2450" i="5"/>
  <c r="X2450" i="5"/>
  <c r="R2450" i="5"/>
  <c r="J2450" i="5"/>
  <c r="I1618" i="5"/>
  <c r="H1618" i="5"/>
  <c r="F1618" i="5"/>
  <c r="R1618" i="5"/>
  <c r="J1618" i="5"/>
  <c r="X1618" i="5"/>
  <c r="I1511" i="5"/>
  <c r="H1511" i="5"/>
  <c r="F1511" i="5"/>
  <c r="X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A26" i="6"/>
  <c r="B70" i="4"/>
  <c r="A51" i="6"/>
  <c r="B52" i="4"/>
  <c r="A36" i="6"/>
  <c r="B58" i="4"/>
  <c r="A41" i="6"/>
  <c r="B64" i="4"/>
  <c r="A46" i="6"/>
  <c r="A14" i="6"/>
  <c r="B32" i="4"/>
  <c r="A19" i="6"/>
  <c r="D15" i="6"/>
  <c r="C15" i="6"/>
  <c r="K66" i="6"/>
  <c r="H2466" i="5"/>
  <c r="I2466" i="5"/>
  <c r="F2466" i="5"/>
  <c r="X2466" i="5"/>
  <c r="R2466" i="5"/>
  <c r="J2466" i="5"/>
  <c r="H2481" i="5"/>
  <c r="I2481" i="5"/>
  <c r="F2481" i="5"/>
  <c r="R2481" i="5"/>
  <c r="J2481" i="5"/>
  <c r="X2481" i="5"/>
  <c r="F2397" i="5"/>
  <c r="X2397" i="5"/>
  <c r="I2397" i="5"/>
  <c r="H2397" i="5"/>
  <c r="R2397" i="5"/>
  <c r="J2397" i="5"/>
  <c r="H2473" i="5"/>
  <c r="I2473" i="5"/>
  <c r="F2473" i="5"/>
  <c r="R2473" i="5"/>
  <c r="J2473" i="5"/>
  <c r="X2473" i="5"/>
  <c r="H2485" i="5"/>
  <c r="F2485" i="5"/>
  <c r="I2485" i="5"/>
  <c r="X2485" i="5"/>
  <c r="R2485" i="5"/>
  <c r="J2485" i="5"/>
  <c r="H2338" i="5"/>
  <c r="F2338" i="5"/>
  <c r="X2338" i="5"/>
  <c r="R2338" i="5"/>
  <c r="J2338" i="5"/>
  <c r="I2338" i="5"/>
  <c r="H2330" i="5"/>
  <c r="F2330" i="5"/>
  <c r="X2330" i="5"/>
  <c r="R2330" i="5"/>
  <c r="I2330" i="5"/>
  <c r="J2330" i="5"/>
  <c r="J2323" i="5"/>
  <c r="I2323" i="5"/>
  <c r="H2323" i="5"/>
  <c r="X2323" i="5"/>
  <c r="R2323" i="5"/>
  <c r="F2323" i="5"/>
  <c r="I2278" i="5"/>
  <c r="R2278" i="5"/>
  <c r="J2278" i="5"/>
  <c r="H2278" i="5"/>
  <c r="F2278" i="5"/>
  <c r="X2278" i="5"/>
  <c r="H2245" i="5"/>
  <c r="F2245" i="5"/>
  <c r="X2245" i="5"/>
  <c r="R2245" i="5"/>
  <c r="I2245" i="5"/>
  <c r="J2245" i="5"/>
  <c r="I2162" i="5"/>
  <c r="H2162" i="5"/>
  <c r="F2162" i="5"/>
  <c r="R2162" i="5"/>
  <c r="J2162" i="5"/>
  <c r="X2162" i="5"/>
  <c r="F2053" i="5"/>
  <c r="X2053" i="5"/>
  <c r="R2053" i="5"/>
  <c r="J2053" i="5"/>
  <c r="I2053" i="5"/>
  <c r="H2053"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X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X1977" i="5"/>
  <c r="R1997" i="5"/>
  <c r="J1997" i="5"/>
  <c r="I1997" i="5"/>
  <c r="H1997" i="5"/>
  <c r="F1997" i="5"/>
  <c r="X1997" i="5"/>
  <c r="X1741" i="5"/>
  <c r="I1741" i="5"/>
  <c r="R1741" i="5"/>
  <c r="J1741" i="5"/>
  <c r="H1741" i="5"/>
  <c r="F1741" i="5"/>
  <c r="R2009" i="5"/>
  <c r="J2009" i="5"/>
  <c r="I2009" i="5"/>
  <c r="H2009" i="5"/>
  <c r="F2009" i="5"/>
  <c r="X2009" i="5"/>
  <c r="R1634" i="5"/>
  <c r="J1634" i="5"/>
  <c r="I1634" i="5"/>
  <c r="H1634" i="5"/>
  <c r="F1634" i="5"/>
  <c r="X1634" i="5"/>
  <c r="R1853" i="5"/>
  <c r="J1853" i="5"/>
  <c r="I1853" i="5"/>
  <c r="H1853" i="5"/>
  <c r="F1853" i="5"/>
  <c r="X1853" i="5"/>
  <c r="R1726" i="5"/>
  <c r="J1726" i="5"/>
  <c r="I1726" i="5"/>
  <c r="H1726" i="5"/>
  <c r="F1726" i="5"/>
  <c r="X1726" i="5"/>
  <c r="J1412" i="5"/>
  <c r="I1412" i="5"/>
  <c r="R1412" i="5"/>
  <c r="H1412" i="5"/>
  <c r="F1412" i="5"/>
  <c r="X1412" i="5"/>
  <c r="X1729" i="5"/>
  <c r="R1729" i="5"/>
  <c r="J1729" i="5"/>
  <c r="I1729" i="5"/>
  <c r="H1729" i="5"/>
  <c r="F1729" i="5"/>
  <c r="J1432" i="5"/>
  <c r="I1432" i="5"/>
  <c r="H1432" i="5"/>
  <c r="F1432" i="5"/>
  <c r="X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X1357" i="5"/>
  <c r="J1357" i="5"/>
  <c r="F1377" i="5"/>
  <c r="R1377" i="5"/>
  <c r="J1377" i="5"/>
  <c r="I1377" i="5"/>
  <c r="X1377" i="5"/>
  <c r="H1377" i="5"/>
  <c r="H1186" i="5"/>
  <c r="X1186" i="5"/>
  <c r="J1186" i="5"/>
  <c r="F1186" i="5"/>
  <c r="I1186" i="5"/>
  <c r="R1186" i="5"/>
  <c r="J1436" i="5"/>
  <c r="H1436" i="5"/>
  <c r="F1436" i="5"/>
  <c r="X1436" i="5"/>
  <c r="R1436" i="5"/>
  <c r="I1436" i="5"/>
  <c r="R1136" i="5"/>
  <c r="H1136" i="5"/>
  <c r="F1136" i="5"/>
  <c r="X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X1165" i="5"/>
  <c r="J1165" i="5"/>
  <c r="I1165" i="5"/>
  <c r="H1165" i="5"/>
  <c r="R1165" i="5"/>
  <c r="H1099" i="5"/>
  <c r="F1099" i="5"/>
  <c r="X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X1000" i="5"/>
  <c r="F1000" i="5"/>
  <c r="R1000" i="5"/>
  <c r="X942"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X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A16" i="6"/>
  <c r="B34" i="4"/>
  <c r="A21" i="6"/>
  <c r="F44" i="6"/>
  <c r="H44" i="6"/>
  <c r="D44" i="6"/>
  <c r="F34" i="6"/>
  <c r="F39" i="6"/>
  <c r="F54" i="6"/>
  <c r="F65" i="6"/>
  <c r="F49" i="6"/>
  <c r="F29" i="6"/>
  <c r="H29" i="6"/>
  <c r="F2425" i="5"/>
  <c r="X2425" i="5"/>
  <c r="R2425" i="5"/>
  <c r="J2425" i="5"/>
  <c r="I2425" i="5"/>
  <c r="H2425" i="5"/>
  <c r="D6" i="6"/>
  <c r="C6" i="6"/>
  <c r="H2430" i="5"/>
  <c r="I2430" i="5"/>
  <c r="F2430" i="5"/>
  <c r="X2430" i="5"/>
  <c r="R2430" i="5"/>
  <c r="J2430" i="5"/>
  <c r="J2491" i="5"/>
  <c r="I2491" i="5"/>
  <c r="H2491" i="5"/>
  <c r="R2491" i="5"/>
  <c r="F2491" i="5"/>
  <c r="I2410" i="5"/>
  <c r="H2410" i="5"/>
  <c r="F2410" i="5"/>
  <c r="X2410" i="5"/>
  <c r="R2410" i="5"/>
  <c r="J2410" i="5"/>
  <c r="H2386" i="5"/>
  <c r="R2386" i="5"/>
  <c r="J2386" i="5"/>
  <c r="I2386" i="5"/>
  <c r="F2386" i="5"/>
  <c r="X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X2225" i="5"/>
  <c r="J2226" i="5"/>
  <c r="I2226" i="5"/>
  <c r="H2226" i="5"/>
  <c r="X2226" i="5"/>
  <c r="F2226" i="5"/>
  <c r="R2226" i="5"/>
  <c r="J2178" i="5"/>
  <c r="I2178" i="5"/>
  <c r="H2178" i="5"/>
  <c r="F2178" i="5"/>
  <c r="X2178" i="5"/>
  <c r="R2178" i="5"/>
  <c r="I2158" i="5"/>
  <c r="H2158" i="5"/>
  <c r="F2158" i="5"/>
  <c r="X2158" i="5"/>
  <c r="R2158" i="5"/>
  <c r="J2158" i="5"/>
  <c r="F2101" i="5"/>
  <c r="X2101" i="5"/>
  <c r="I2101" i="5"/>
  <c r="H2101" i="5"/>
  <c r="R2101" i="5"/>
  <c r="J2101" i="5"/>
  <c r="F2085" i="5"/>
  <c r="X2085" i="5"/>
  <c r="I2085" i="5"/>
  <c r="H2085" i="5"/>
  <c r="R2085" i="5"/>
  <c r="J2085" i="5"/>
  <c r="I2142" i="5"/>
  <c r="H2142" i="5"/>
  <c r="F2142" i="5"/>
  <c r="R2142" i="5"/>
  <c r="J2142" i="5"/>
  <c r="X2142" i="5"/>
  <c r="R2139" i="5"/>
  <c r="J2139" i="5"/>
  <c r="I2139" i="5"/>
  <c r="H2139" i="5"/>
  <c r="F2139" i="5"/>
  <c r="X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X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X1678" i="5"/>
  <c r="I1535" i="5"/>
  <c r="H1535" i="5"/>
  <c r="F1535" i="5"/>
  <c r="X1535" i="5"/>
  <c r="R1535" i="5"/>
  <c r="J1535" i="5"/>
  <c r="J1428" i="5"/>
  <c r="I1428" i="5"/>
  <c r="H1428" i="5"/>
  <c r="R1428" i="5"/>
  <c r="F1428" i="5"/>
  <c r="X1428" i="5"/>
  <c r="J1420" i="5"/>
  <c r="I1420" i="5"/>
  <c r="H1420" i="5"/>
  <c r="R1420" i="5"/>
  <c r="F1420" i="5"/>
  <c r="X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X1354" i="5"/>
  <c r="R1354" i="5"/>
  <c r="F1354" i="5"/>
  <c r="J1354" i="5"/>
  <c r="H1415" i="5"/>
  <c r="X1415" i="5"/>
  <c r="R1415" i="5"/>
  <c r="F1415" i="5"/>
  <c r="J1415" i="5"/>
  <c r="I1415" i="5"/>
  <c r="R1571" i="5"/>
  <c r="J1571" i="5"/>
  <c r="I1571" i="5"/>
  <c r="H1571" i="5"/>
  <c r="F1571" i="5"/>
  <c r="X1571" i="5"/>
  <c r="H1423" i="5"/>
  <c r="X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X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X972" i="5"/>
  <c r="R972" i="5"/>
  <c r="F972" i="5"/>
  <c r="F844" i="5"/>
  <c r="X844" i="5"/>
  <c r="R844" i="5"/>
  <c r="I844" i="5"/>
  <c r="J844" i="5"/>
  <c r="H844" i="5"/>
  <c r="I644" i="5"/>
  <c r="H644" i="5"/>
  <c r="F644" i="5"/>
  <c r="X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H103" i="5"/>
  <c r="F103" i="5"/>
  <c r="I103" i="5"/>
  <c r="R103" i="5"/>
  <c r="J123" i="5"/>
  <c r="H123" i="5"/>
  <c r="F123" i="5"/>
  <c r="R123" i="5"/>
  <c r="I123" i="5"/>
  <c r="J131" i="5"/>
  <c r="H131" i="5"/>
  <c r="F131" i="5"/>
  <c r="R131" i="5"/>
  <c r="I131" i="5"/>
  <c r="J315" i="5"/>
  <c r="F315" i="5"/>
  <c r="R315" i="5"/>
  <c r="I315" i="5"/>
  <c r="H315" i="5"/>
  <c r="H107" i="5"/>
  <c r="F107" i="5"/>
  <c r="R107" i="5"/>
  <c r="I107" i="5"/>
  <c r="S561" i="5"/>
  <c r="S407" i="5"/>
  <c r="S358" i="5"/>
  <c r="S221" i="5"/>
  <c r="S537" i="5"/>
  <c r="S116" i="5"/>
  <c r="S355" i="5"/>
  <c r="S141" i="5"/>
  <c r="S477" i="5"/>
  <c r="S144" i="5"/>
  <c r="S541" i="5"/>
  <c r="S112" i="5"/>
  <c r="S348" i="5"/>
  <c r="S173" i="5"/>
  <c r="S558" i="5"/>
  <c r="S454" i="5"/>
  <c r="S273" i="5"/>
  <c r="S217" i="5"/>
  <c r="S322" i="5"/>
  <c r="S306" i="5"/>
  <c r="S368" i="5"/>
  <c r="S125" i="5"/>
  <c r="S494" i="5"/>
  <c r="S450" i="5"/>
  <c r="S490" i="5"/>
  <c r="S503" i="5"/>
  <c r="S379" i="5"/>
  <c r="S518" i="5"/>
  <c r="S327" i="5"/>
  <c r="S530" i="5"/>
  <c r="S471" i="5"/>
  <c r="S331" i="5"/>
  <c r="S209" i="5"/>
  <c r="S324" i="5"/>
  <c r="S193" i="5"/>
  <c r="S366" i="5"/>
  <c r="S109" i="5"/>
  <c r="S346" i="5"/>
  <c r="S226" i="5"/>
  <c r="S157" i="5"/>
  <c r="S281" i="5"/>
  <c r="S265" i="5"/>
  <c r="S128" i="5"/>
  <c r="S233" i="5"/>
  <c r="S240" i="5"/>
  <c r="S487" i="5"/>
  <c r="S317" i="5"/>
  <c r="S451" i="5"/>
  <c r="S371" i="5"/>
  <c r="S499" i="5"/>
  <c r="S318" i="5"/>
  <c r="S478" i="5"/>
  <c r="S483" i="5"/>
  <c r="S585" i="5"/>
  <c r="S363" i="5"/>
  <c r="S525" i="5"/>
  <c r="S475" i="5"/>
  <c r="S229" i="5"/>
  <c r="S180" i="5"/>
  <c r="S285" i="5"/>
  <c r="S177" i="5"/>
  <c r="S526" i="5"/>
  <c r="S394" i="5"/>
  <c r="S245" i="5"/>
  <c r="S340" i="5"/>
  <c r="S316" i="5"/>
  <c r="S523" i="5"/>
  <c r="S136" i="5"/>
  <c r="S511" i="5"/>
  <c r="S589" i="5"/>
  <c r="S129" i="5"/>
  <c r="S502" i="5"/>
  <c r="S153" i="5"/>
  <c r="S328" i="5"/>
  <c r="S446" i="5"/>
  <c r="S330" i="5"/>
  <c r="S200" i="5"/>
  <c r="S121" i="5"/>
  <c r="S148" i="5"/>
  <c r="S161" i="5"/>
  <c r="S113" i="5"/>
  <c r="S312" i="5"/>
  <c r="S577" i="5"/>
  <c r="S495" i="5"/>
  <c r="S342" i="5"/>
  <c r="S507" i="5"/>
  <c r="S216" i="5"/>
  <c r="S498" i="5"/>
  <c r="S473" i="5"/>
  <c r="S321" i="5"/>
  <c r="S509" i="5"/>
  <c r="S553" i="5"/>
  <c r="S225" i="5"/>
  <c r="S382" i="5"/>
  <c r="S554" i="5"/>
  <c r="S482" i="5"/>
  <c r="S546" i="5"/>
  <c r="S289" i="5"/>
  <c r="S165" i="5"/>
  <c r="S133" i="5"/>
  <c r="S197" i="5"/>
  <c r="S514" i="5"/>
  <c r="S204" i="5"/>
  <c r="S248" i="5"/>
  <c r="S253" i="5"/>
  <c r="S134" i="5"/>
  <c r="S314" i="5"/>
  <c r="S244" i="5"/>
  <c r="S542" i="5"/>
  <c r="S268" i="5"/>
  <c r="S539" i="5"/>
  <c r="S521" i="5"/>
  <c r="S313" i="5"/>
  <c r="S228" i="5"/>
  <c r="S236" i="5"/>
  <c r="S168" i="5"/>
  <c r="S169" i="5"/>
  <c r="S374" i="5"/>
  <c r="S326" i="5"/>
  <c r="S277" i="5"/>
  <c r="S269" i="5"/>
  <c r="S212" i="5"/>
  <c r="S213" i="5"/>
  <c r="S280" i="5"/>
  <c r="S261" i="5"/>
  <c r="S535" i="5"/>
  <c r="S515" i="5"/>
  <c r="S181" i="5"/>
  <c r="S545" i="5"/>
  <c r="S160" i="5"/>
  <c r="S333" i="5"/>
  <c r="S531" i="5"/>
  <c r="S305" i="5"/>
  <c r="S493" i="5"/>
  <c r="S117" i="5"/>
  <c r="S479" i="5"/>
  <c r="S466" i="5"/>
  <c r="S293" i="5"/>
  <c r="S137" i="5"/>
  <c r="S510" i="5"/>
  <c r="S284" i="5"/>
  <c r="S176" i="5"/>
  <c r="S308" i="5"/>
  <c r="S237" i="5"/>
  <c r="S302" i="5"/>
  <c r="S332" i="5"/>
  <c r="S550" i="5"/>
  <c r="S565" i="5"/>
  <c r="S149" i="5"/>
  <c r="S296" i="5"/>
  <c r="S241" i="5"/>
  <c r="S249" i="5"/>
  <c r="S201" i="5"/>
  <c r="S320" i="5"/>
  <c r="S522" i="5"/>
  <c r="S364" i="5"/>
  <c r="S376" i="5"/>
  <c r="S304" i="5"/>
  <c r="X584" i="5"/>
  <c r="X349" i="5"/>
  <c r="X592" i="5"/>
  <c r="S592" i="5"/>
  <c r="X500" i="5"/>
  <c r="X594" i="5"/>
  <c r="S594" i="5"/>
  <c r="X460" i="5"/>
  <c r="X457" i="5"/>
  <c r="X341" i="5"/>
  <c r="X135" i="5"/>
  <c r="X488" i="5"/>
  <c r="X497" i="5"/>
  <c r="X606" i="5"/>
  <c r="S606" i="5"/>
  <c r="X215" i="5"/>
  <c r="X393" i="5"/>
  <c r="X533" i="5"/>
  <c r="X572" i="5"/>
  <c r="X596" i="5"/>
  <c r="S596" i="5"/>
  <c r="X397" i="5"/>
  <c r="X335" i="5"/>
  <c r="X461" i="5"/>
  <c r="X516" i="5"/>
  <c r="X462" i="5"/>
  <c r="X481" i="5"/>
  <c r="X422" i="5"/>
  <c r="X467" i="5"/>
  <c r="X282" i="5"/>
  <c r="X402" i="5"/>
  <c r="X147" i="5"/>
  <c r="X175" i="5"/>
  <c r="X370" i="5"/>
  <c r="X227" i="5"/>
  <c r="X259" i="5"/>
  <c r="X291" i="5"/>
  <c r="X187" i="5"/>
  <c r="X405" i="5"/>
  <c r="X513" i="5"/>
  <c r="X171" i="5"/>
  <c r="X357" i="5"/>
  <c r="X517" i="5"/>
  <c r="X239" i="5"/>
  <c r="X271" i="5"/>
  <c r="X373" i="5"/>
  <c r="X562" i="5"/>
  <c r="X146" i="5"/>
  <c r="X591" i="5"/>
  <c r="X86" i="5"/>
  <c r="X276" i="5"/>
  <c r="X519" i="5"/>
  <c r="X491" i="5"/>
  <c r="X98" i="5"/>
  <c r="X573" i="5"/>
  <c r="X315" i="5"/>
  <c r="X207" i="5"/>
  <c r="X334" i="5"/>
  <c r="X449" i="5"/>
  <c r="X401" i="5"/>
  <c r="X183" i="5"/>
  <c r="X365" i="5"/>
  <c r="X560" i="5"/>
  <c r="X354" i="5"/>
  <c r="X361" i="5"/>
  <c r="X512" i="5"/>
  <c r="X323" i="5"/>
  <c r="X501" i="5"/>
  <c r="X586" i="5"/>
  <c r="X199" i="5"/>
  <c r="X590" i="5"/>
  <c r="X406" i="5"/>
  <c r="X434" i="5"/>
  <c r="X595" i="5"/>
  <c r="S595" i="5"/>
  <c r="X442" i="5"/>
  <c r="X246" i="5"/>
  <c r="X360" i="5"/>
  <c r="X418" i="5"/>
  <c r="X186" i="5"/>
  <c r="X238" i="5"/>
  <c r="X398" i="5"/>
  <c r="X103" i="5"/>
  <c r="X476" i="5"/>
  <c r="X107" i="5"/>
  <c r="X564" i="5"/>
  <c r="X163" i="5"/>
  <c r="X159" i="5"/>
  <c r="X441" i="5"/>
  <c r="X548" i="5"/>
  <c r="X303" i="5"/>
  <c r="X195" i="5"/>
  <c r="X311" i="5"/>
  <c r="X139" i="5"/>
  <c r="X203" i="5"/>
  <c r="X377" i="5"/>
  <c r="S377" i="5"/>
  <c r="X219" i="5"/>
  <c r="X251" i="5"/>
  <c r="X283" i="5"/>
  <c r="X362" i="5"/>
  <c r="X385" i="5"/>
  <c r="X520" i="5"/>
  <c r="X470" i="5"/>
  <c r="X485" i="5"/>
  <c r="X532" i="5"/>
  <c r="X111" i="5"/>
  <c r="X231" i="5"/>
  <c r="X263" i="5"/>
  <c r="X295" i="5"/>
  <c r="X464" i="5"/>
  <c r="X524" i="5"/>
  <c r="X426" i="5"/>
  <c r="X300" i="5"/>
  <c r="X272" i="5"/>
  <c r="X329" i="5"/>
  <c r="X292" i="5"/>
  <c r="X202" i="5"/>
  <c r="X189" i="5"/>
  <c r="X301" i="5"/>
  <c r="X587" i="5"/>
  <c r="X390" i="5"/>
  <c r="X110" i="5"/>
  <c r="X528" i="5"/>
  <c r="S528" i="5"/>
  <c r="X433" i="5"/>
  <c r="X480" i="5"/>
  <c r="X143" i="5"/>
  <c r="X453" i="5"/>
  <c r="X508" i="5"/>
  <c r="X604" i="5"/>
  <c r="X556" i="5"/>
  <c r="X381" i="5"/>
  <c r="X540" i="5"/>
  <c r="X570" i="5"/>
  <c r="X211" i="5"/>
  <c r="X529" i="5"/>
  <c r="X350" i="5"/>
  <c r="S350" i="5"/>
  <c r="X536" i="5"/>
  <c r="X583" i="5"/>
  <c r="X325" i="5"/>
  <c r="X386" i="5"/>
  <c r="X597" i="5"/>
  <c r="S597" i="5"/>
  <c r="X557" i="5"/>
  <c r="X257" i="5"/>
  <c r="X345" i="5"/>
  <c r="X568" i="5"/>
  <c r="X425" i="5"/>
  <c r="X582" i="5"/>
  <c r="X445" i="5"/>
  <c r="X492" i="5"/>
  <c r="X307" i="5"/>
  <c r="X151" i="5"/>
  <c r="X353" i="5"/>
  <c r="X429" i="5"/>
  <c r="X544" i="5"/>
  <c r="X119" i="5"/>
  <c r="X598" i="5"/>
  <c r="S598" i="5"/>
  <c r="X243" i="5"/>
  <c r="X275" i="5"/>
  <c r="X472" i="5"/>
  <c r="X179" i="5"/>
  <c r="X99" i="5"/>
  <c r="X223" i="5"/>
  <c r="X255" i="5"/>
  <c r="X287" i="5"/>
  <c r="X369" i="5"/>
  <c r="X389" i="5"/>
  <c r="X600" i="5"/>
  <c r="S600" i="5"/>
  <c r="X274" i="5"/>
  <c r="X158" i="5"/>
  <c r="X438" i="5"/>
  <c r="X97" i="5"/>
  <c r="X184" i="5"/>
  <c r="X123" i="5"/>
  <c r="X417" i="5"/>
  <c r="X566" i="5"/>
  <c r="X413" i="5"/>
  <c r="X167" i="5"/>
  <c r="X576" i="5"/>
  <c r="X549" i="5"/>
  <c r="X602" i="5"/>
  <c r="S602" i="5"/>
  <c r="X421" i="5"/>
  <c r="X484" i="5"/>
  <c r="X574" i="5"/>
  <c r="X552" i="5"/>
  <c r="X496" i="5"/>
  <c r="X337" i="5"/>
  <c r="X468" i="5"/>
  <c r="X437" i="5"/>
  <c r="X127" i="5"/>
  <c r="X319" i="5"/>
  <c r="X504" i="5"/>
  <c r="X298" i="5"/>
  <c r="X206" i="5"/>
  <c r="X430" i="5"/>
  <c r="X571" i="5"/>
  <c r="X40" i="5"/>
  <c r="X210" i="5"/>
  <c r="X575" i="5"/>
  <c r="X196" i="5"/>
  <c r="X551" i="5"/>
  <c r="X82" i="5"/>
  <c r="X309" i="5"/>
  <c r="S309" i="5"/>
  <c r="X458" i="5"/>
  <c r="X131" i="5"/>
  <c r="X469" i="5"/>
  <c r="X588" i="5"/>
  <c r="X409" i="5"/>
  <c r="X155" i="5"/>
  <c r="X455" i="5"/>
  <c r="X191" i="5"/>
  <c r="X235" i="5"/>
  <c r="X267" i="5"/>
  <c r="X580" i="5"/>
  <c r="X115" i="5"/>
  <c r="X247" i="5"/>
  <c r="X279" i="5"/>
  <c r="X578" i="5"/>
  <c r="X414" i="5"/>
  <c r="X256" i="5"/>
  <c r="X410" i="5"/>
  <c r="X288" i="5"/>
  <c r="X234" i="5"/>
  <c r="X603" i="5"/>
  <c r="X68" i="5"/>
  <c r="X260" i="5"/>
  <c r="X569" i="5"/>
  <c r="H39" i="6"/>
  <c r="D39" i="6"/>
  <c r="H26" i="6"/>
  <c r="H24" i="6"/>
  <c r="C24" i="6"/>
  <c r="H35" i="6"/>
  <c r="D35" i="6"/>
  <c r="H40" i="6"/>
  <c r="D40" i="6"/>
  <c r="H46" i="6"/>
  <c r="D46" i="6"/>
  <c r="H31" i="6"/>
  <c r="C31" i="6"/>
  <c r="C29" i="6"/>
  <c r="D29" i="6"/>
  <c r="H30" i="6"/>
  <c r="AB11" i="5"/>
  <c r="AB8" i="5"/>
  <c r="AB9" i="5"/>
  <c r="AB13" i="5"/>
  <c r="AB16" i="5"/>
  <c r="AB15" i="5"/>
  <c r="AB7" i="5"/>
  <c r="AB12" i="5"/>
  <c r="AB14" i="5"/>
  <c r="AB10" i="5"/>
  <c r="C69" i="6"/>
  <c r="H49" i="6"/>
  <c r="D49" i="6"/>
  <c r="H34" i="6"/>
  <c r="H32" i="6"/>
  <c r="C45" i="6"/>
  <c r="C51" i="6"/>
  <c r="D19" i="6"/>
  <c r="C19" i="6"/>
  <c r="K65" i="6"/>
  <c r="D24" i="6"/>
  <c r="X95"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334" i="5"/>
  <c r="S365" i="5"/>
  <c r="S512" i="5"/>
  <c r="S199" i="5"/>
  <c r="S418" i="5"/>
  <c r="S163" i="5"/>
  <c r="S303" i="5"/>
  <c r="S203" i="5"/>
  <c r="S283" i="5"/>
  <c r="S470" i="5"/>
  <c r="S231" i="5"/>
  <c r="S524" i="5"/>
  <c r="S329" i="5"/>
  <c r="S301" i="5"/>
  <c r="S453" i="5"/>
  <c r="S381" i="5"/>
  <c r="S529" i="5"/>
  <c r="S325" i="5"/>
  <c r="S257" i="5"/>
  <c r="S582" i="5"/>
  <c r="S151" i="5"/>
  <c r="S119" i="5"/>
  <c r="S255" i="5"/>
  <c r="S549" i="5"/>
  <c r="S504" i="5"/>
  <c r="S196" i="5"/>
  <c r="S517" i="5"/>
  <c r="S276" i="5"/>
  <c r="S560" i="5"/>
  <c r="S323" i="5"/>
  <c r="S442" i="5"/>
  <c r="S476" i="5"/>
  <c r="S195" i="5"/>
  <c r="S362" i="5"/>
  <c r="S263" i="5"/>
  <c r="S587" i="5"/>
  <c r="S433" i="5"/>
  <c r="S540" i="5"/>
  <c r="S386" i="5"/>
  <c r="S445" i="5"/>
  <c r="S179" i="5"/>
  <c r="S184" i="5"/>
  <c r="S437" i="5"/>
  <c r="S131" i="5"/>
  <c r="S267" i="5"/>
  <c r="S410"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441" i="5"/>
  <c r="S219" i="5"/>
  <c r="S532" i="5"/>
  <c r="S295" i="5"/>
  <c r="S202" i="5"/>
  <c r="S480" i="5"/>
  <c r="S536" i="5"/>
  <c r="S568" i="5"/>
  <c r="S243" i="5"/>
  <c r="S369" i="5"/>
  <c r="S123" i="5"/>
  <c r="S421" i="5"/>
  <c r="S496" i="5"/>
  <c r="S127" i="5"/>
  <c r="S210"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158" i="5"/>
  <c r="S167" i="5"/>
  <c r="S206" i="5"/>
  <c r="S469" i="5"/>
  <c r="S580" i="5"/>
  <c r="S578" i="5"/>
  <c r="S143" i="5"/>
  <c r="S583" i="5"/>
  <c r="S484" i="5"/>
  <c r="S588" i="5"/>
  <c r="G68" i="6"/>
  <c r="H68" i="6"/>
  <c r="D68" i="6"/>
  <c r="C39" i="6"/>
  <c r="C35" i="6"/>
  <c r="C46" i="6"/>
  <c r="C34" i="6"/>
  <c r="D34" i="6"/>
  <c r="D31" i="6"/>
  <c r="C30" i="6"/>
  <c r="D30" i="6"/>
  <c r="C32" i="6"/>
  <c r="D32" i="6"/>
  <c r="R15" i="5"/>
  <c r="I15" i="5"/>
  <c r="H15" i="5"/>
  <c r="F15" i="5"/>
  <c r="I9" i="5"/>
  <c r="F9" i="5"/>
  <c r="R9" i="5"/>
  <c r="H9" i="5"/>
  <c r="H12" i="5"/>
  <c r="R12" i="5"/>
  <c r="I12" i="5"/>
  <c r="F12" i="5"/>
  <c r="H16" i="5"/>
  <c r="I16" i="5"/>
  <c r="R16" i="5"/>
  <c r="F16" i="5"/>
  <c r="G66" i="6"/>
  <c r="H66" i="6"/>
  <c r="C66" i="6"/>
  <c r="G67" i="6"/>
  <c r="H67" i="6"/>
  <c r="D67" i="6"/>
  <c r="G65" i="6"/>
  <c r="H65" i="6"/>
  <c r="C65" i="6"/>
  <c r="I11" i="5"/>
  <c r="R11" i="5"/>
  <c r="F11" i="5"/>
  <c r="H11" i="5"/>
  <c r="H8" i="5"/>
  <c r="I8" i="5"/>
  <c r="R8" i="5"/>
  <c r="F8" i="5"/>
  <c r="R7" i="5"/>
  <c r="H7" i="5"/>
  <c r="I7" i="5"/>
  <c r="F7" i="5"/>
  <c r="H14" i="5"/>
  <c r="I14" i="5"/>
  <c r="F14" i="5"/>
  <c r="R14" i="5"/>
  <c r="H10" i="5"/>
  <c r="R10" i="5"/>
  <c r="F10" i="5"/>
  <c r="I10" i="5"/>
  <c r="I13" i="5"/>
  <c r="R13" i="5"/>
  <c r="H13" i="5"/>
  <c r="F13" i="5"/>
  <c r="C49" i="6"/>
  <c r="C47" i="6"/>
  <c r="C60" i="6"/>
  <c r="D60" i="6"/>
  <c r="D58" i="6"/>
  <c r="C58" i="6"/>
  <c r="D63" i="6"/>
  <c r="C63" i="6"/>
  <c r="C62" i="6"/>
  <c r="D62" i="6"/>
  <c r="C54" i="6"/>
  <c r="D54" i="6"/>
  <c r="D57" i="6"/>
  <c r="C57" i="6"/>
  <c r="F56" i="6"/>
  <c r="H56" i="6"/>
  <c r="H55" i="6"/>
  <c r="D59" i="6"/>
  <c r="C59" i="6"/>
  <c r="C68" i="6"/>
  <c r="X12" i="5"/>
  <c r="X9" i="5"/>
  <c r="D65" i="6"/>
  <c r="X8" i="5"/>
  <c r="X11" i="5"/>
  <c r="X13" i="5"/>
  <c r="X16" i="5"/>
  <c r="D66" i="6"/>
  <c r="C67" i="6"/>
  <c r="X10" i="5"/>
  <c r="X14" i="5"/>
  <c r="X7" i="5"/>
  <c r="H69" i="6"/>
  <c r="H70" i="6"/>
  <c r="D2" i="6"/>
  <c r="X1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<sst xmlns="http://schemas.openxmlformats.org/spreadsheetml/2006/main" count="22560" uniqueCount="15831">
  <si>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</si>
  <si>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</si>
  <si>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</si>
  <si>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</si>
  <si>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</si>
  <si>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</si>
  <si>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</si>
  <si>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</si>
  <si>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</si>
  <si>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</si>
  <si>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</si>
  <si>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</si>
  <si>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</si>
  <si>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</si>
  <si>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</si>
  <si>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</si>
  <si>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</si>
  <si>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</si>
  <si>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</si>
  <si>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</si>
  <si>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</si>
  <si>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</si>
  <si>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</si>
  <si>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</si>
  <si>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</si>
  <si>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</si>
  <si>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</si>
  <si>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</si>
  <si>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</si>
  <si>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</si>
  <si>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</si>
  <si>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</si>
  <si>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</si>
  <si>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</si>
  <si>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</si>
  <si>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</si>
  <si>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</si>
  <si>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</si>
  <si>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</si>
  <si>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</si>
  <si>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</si>
  <si>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</si>
  <si>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</si>
  <si>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</si>
  <si>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</si>
  <si>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</si>
  <si>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</si>
  <si>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</si>
  <si>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</si>
  <si>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</si>
  <si>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</si>
  <si>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</si>
  <si>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</si>
  <si>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</si>
  <si>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</si>
  <si>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</si>
  <si>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</si>
  <si>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</si>
  <si>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</si>
  <si>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</si>
  <si>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</si>
  <si>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</si>
  <si>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</si>
  <si>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</si>
  <si>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</si>
  <si>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</si>
  <si>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</si>
  <si>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</si>
  <si>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</si>
  <si>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</si>
  <si>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</si>
  <si>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</si>
  <si>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</si>
  <si>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</si>
  <si>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</si>
  <si>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</si>
  <si>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</si>
  <si>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</si>
  <si>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</si>
  <si>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</si>
  <si>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</si>
  <si>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</si>
  <si>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</si>
  <si>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</si>
  <si>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</si>
  <si>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</si>
  <si>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</si>
  <si>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</si>
  <si>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</si>
  <si>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</si>
  <si>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</si>
  <si>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</si>
  <si>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</si>
  <si>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</si>
  <si>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</si>
  <si>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</si>
  <si>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</si>
  <si>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</si>
  <si>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</si>
  <si>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</si>
  <si>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</si>
  <si>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</si>
  <si>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</si>
  <si>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</si>
  <si>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</si>
  <si>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</si>
  <si>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</si>
  <si>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</si>
  <si>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</si>
  <si>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</si>
  <si>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</si>
  <si>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</si>
  <si>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</si>
  <si>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</si>
  <si>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</si>
  <si>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</si>
  <si>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</si>
  <si>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</si>
  <si>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</si>
  <si>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</si>
  <si>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</si>
  <si>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</si>
  <si>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</si>
  <si>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</si>
  <si>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</si>
  <si>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</si>
  <si>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</si>
  <si>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</si>
  <si>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</si>
  <si>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</si>
  <si>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</si>
  <si>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</si>
  <si>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</si>
  <si>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</si>
  <si>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</si>
  <si>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</si>
  <si>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</si>
  <si>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</si>
  <si>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</si>
  <si>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</si>
  <si>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</si>
  <si>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</si>
  <si>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</si>
  <si>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</si>
  <si>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</si>
  <si>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</si>
  <si>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</si>
  <si>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</si>
  <si>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</si>
  <si>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</si>
  <si>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</si>
  <si>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</si>
  <si>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</si>
  <si>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</si>
  <si>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</si>
  <si>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</si>
  <si>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</si>
  <si>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</si>
  <si>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</si>
  <si>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</si>
  <si>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</si>
  <si>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</si>
  <si>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</si>
  <si>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</si>
  <si>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</si>
  <si>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</si>
  <si>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</si>
  <si>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</si>
  <si>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</si>
  <si>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</si>
  <si>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</si>
  <si>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</si>
  <si>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</si>
  <si>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</si>
  <si>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</si>
  <si>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</si>
  <si>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</si>
  <si>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</si>
  <si>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</si>
  <si>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</si>
  <si>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</si>
  <si>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</si>
  <si>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</si>
  <si>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</si>
  <si>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</si>
  <si>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</si>
  <si>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</si>
  <si>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</si>
  <si>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</si>
  <si>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</si>
  <si>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</si>
  <si>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</si>
  <si>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</si>
  <si>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</si>
  <si>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</si>
  <si>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</si>
  <si>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</si>
  <si>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</si>
  <si>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</si>
  <si>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</si>
  <si>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</si>
  <si>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</si>
  <si>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</si>
  <si>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</si>
  <si>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</si>
  <si>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</si>
  <si>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</si>
  <si>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</si>
  <si>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</si>
  <si>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</si>
  <si>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</si>
  <si>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</si>
  <si>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</si>
  <si>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</si>
  <si>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</si>
  <si>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</si>
  <si>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</si>
  <si>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</si>
  <si>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</si>
  <si>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</si>
  <si>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</si>
  <si>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</si>
  <si>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</si>
  <si>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</si>
  <si>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</si>
  <si>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</si>
  <si>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</si>
  <si>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</si>
  <si>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</si>
  <si>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</si>
  <si>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</si>
  <si>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</si>
  <si>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</si>
  <si>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</si>
  <si>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</si>
  <si>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</si>
  <si>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</si>
  <si>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</si>
  <si>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</si>
  <si>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</si>
  <si>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</si>
  <si>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</si>
  <si>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</si>
  <si>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</si>
  <si>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</si>
  <si>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</si>
  <si>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</si>
  <si>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</si>
  <si>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</si>
  <si>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</si>
  <si>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</si>
  <si>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</si>
  <si>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</si>
  <si>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</si>
  <si>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</si>
  <si>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</si>
  <si>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</si>
  <si>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</si>
  <si>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</si>
  <si>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</si>
  <si>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</si>
  <si>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</si>
  <si>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</si>
  <si>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</si>
  <si>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</si>
  <si>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</si>
  <si>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</si>
  <si>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</si>
  <si>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</si>
  <si>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</si>
  <si>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</si>
  <si>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</si>
  <si>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</si>
  <si>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</si>
  <si>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</si>
  <si>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</si>
  <si>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</si>
  <si>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</si>
  <si>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</si>
  <si>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</si>
  <si>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</si>
  <si>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</si>
  <si>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</si>
  <si>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</si>
  <si>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</si>
  <si>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</si>
  <si>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</si>
  <si>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</si>
  <si>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</si>
  <si>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</si>
  <si>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</si>
  <si>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</si>
  <si>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</si>
  <si>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</si>
  <si>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</si>
  <si>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</si>
  <si>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</si>
  <si>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</si>
  <si>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</si>
  <si>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</si>
  <si>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</si>
  <si>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</si>
  <si>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</si>
  <si>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</si>
  <si>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</si>
  <si>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</si>
  <si>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</si>
  <si>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</si>
  <si>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</si>
  <si>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</si>
  <si>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</si>
  <si>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</si>
  <si>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</si>
  <si>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</si>
  <si>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</si>
  <si>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</si>
  <si>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</si>
  <si>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</si>
  <si>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</si>
  <si>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</si>
  <si>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</si>
  <si>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</si>
  <si>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</si>
  <si>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</si>
  <si>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</si>
  <si>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</si>
  <si>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</si>
  <si>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</si>
  <si>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</si>
  <si>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</si>
  <si>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</si>
  <si>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</si>
  <si>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</si>
  <si>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</si>
  <si>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</si>
  <si>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</si>
  <si>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</si>
  <si>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</si>
  <si>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</si>
  <si>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</si>
  <si>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</si>
  <si>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</si>
  <si>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</si>
  <si>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</si>
  <si>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</si>
  <si>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</si>
  <si>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</si>
  <si>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</si>
  <si>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</si>
  <si>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</si>
  <si>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</si>
  <si>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</si>
  <si>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</si>
  <si>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</si>
  <si>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</si>
  <si>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</si>
  <si>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</si>
  <si>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</si>
  <si>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</si>
  <si>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</si>
  <si>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</si>
  <si>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</si>
  <si>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</si>
  <si>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</si>
  <si>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</si>
  <si>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</si>
  <si>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</si>
  <si>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</si>
  <si>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</si>
  <si>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</si>
  <si>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</si>
  <si>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</si>
  <si>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</si>
  <si>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</si>
  <si>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</si>
  <si>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</si>
  <si>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</si>
  <si>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</si>
  <si>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</si>
  <si>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</si>
  <si>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</si>
  <si>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</si>
  <si>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</si>
  <si>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</si>
  <si>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</si>
  <si>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</si>
  <si>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</si>
  <si>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</si>
  <si>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</si>
  <si>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</si>
  <si>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</si>
  <si>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</si>
  <si>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</si>
  <si>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</si>
  <si>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</si>
  <si>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</si>
  <si>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</si>
  <si>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</si>
  <si>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</si>
  <si>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</si>
  <si>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</si>
  <si>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</si>
  <si>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</si>
  <si>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</si>
  <si>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</si>
  <si>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</si>
  <si>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</si>
  <si>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</si>
  <si>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</si>
  <si>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</si>
  <si>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</si>
  <si>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</si>
  <si>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</si>
  <si>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</si>
  <si>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</si>
  <si>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</si>
  <si>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</si>
  <si>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</si>
  <si>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</si>
  <si>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</si>
  <si>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</si>
  <si>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</si>
  <si>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</si>
  <si>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</si>
  <si>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</si>
  <si>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</si>
  <si>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</si>
  <si>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</si>
  <si>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</si>
  <si>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</si>
  <si>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</si>
  <si>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</si>
  <si>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</si>
  <si>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</si>
  <si>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</si>
  <si>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</si>
  <si>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</si>
  <si>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</si>
  <si>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</si>
  <si>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</si>
  <si>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</si>
  <si>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</si>
  <si>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</si>
  <si>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</si>
  <si>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</si>
  <si>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</si>
  <si>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</si>
  <si>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</si>
  <si>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</si>
  <si>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</si>
  <si>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</si>
  <si>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</si>
  <si>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</si>
  <si>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</si>
  <si>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</si>
  <si>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</si>
  <si>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</si>
  <si>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</si>
  <si>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</si>
  <si>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</si>
  <si>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</si>
  <si>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</si>
  <si>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</si>
  <si>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</si>
  <si>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</si>
  <si>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</si>
  <si>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</si>
  <si>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</si>
  <si>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</si>
  <si>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</si>
  <si>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</si>
  <si>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</si>
  <si>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</si>
  <si>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</si>
  <si>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</si>
  <si>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</si>
  <si>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</si>
  <si>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</si>
  <si>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</si>
  <si>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</si>
  <si>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</si>
  <si>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</si>
  <si>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</si>
  <si>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</si>
  <si>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</si>
  <si>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</si>
  <si>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</si>
  <si>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</si>
  <si>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</si>
  <si>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</si>
  <si>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</si>
  <si>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</si>
  <si>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</si>
  <si>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</si>
  <si>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</si>
  <si>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</si>
  <si>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</si>
  <si>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</si>
  <si>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</si>
  <si>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</si>
  <si>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</si>
  <si>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</si>
  <si>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</si>
  <si>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</si>
  <si>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</si>
  <si>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</si>
  <si>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</si>
  <si>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</si>
  <si>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</si>
  <si>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</si>
  <si>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</si>
  <si>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</si>
  <si>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</si>
  <si>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</si>
  <si>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</si>
  <si>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</si>
  <si>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</si>
  <si>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</si>
  <si>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</si>
  <si>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</si>
  <si>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</si>
  <si>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</si>
  <si>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</si>
  <si>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</si>
  <si>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</si>
  <si>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</si>
  <si>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</si>
  <si>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</si>
  <si>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</si>
  <si>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</si>
  <si>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</si>
  <si>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</si>
  <si>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</si>
  <si>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</si>
  <si>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</si>
  <si>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</si>
  <si>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</si>
  <si>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</si>
  <si>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</si>
  <si>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</si>
  <si>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</si>
  <si>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</si>
  <si>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</si>
  <si>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</si>
  <si>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</si>
  <si>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</si>
  <si>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</si>
  <si>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</si>
  <si>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</si>
  <si>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</si>
  <si>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</si>
  <si>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</si>
  <si>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</si>
  <si>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</si>
  <si>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</si>
  <si>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</si>
  <si>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</si>
  <si>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</si>
  <si>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</si>
  <si>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</si>
  <si>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</si>
  <si>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</si>
  <si>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</si>
  <si>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</si>
  <si>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</si>
  <si>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</si>
  <si>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</si>
  <si>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</si>
  <si>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</si>
  <si>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</si>
  <si>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</si>
  <si>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</si>
  <si>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</si>
  <si>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</si>
  <si>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</si>
  <si>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</si>
  <si>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</si>
  <si>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</si>
  <si>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</si>
  <si>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</si>
  <si>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</si>
  <si>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</si>
  <si>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</si>
  <si>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</si>
  <si>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</si>
  <si>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</si>
  <si>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</si>
  <si>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</si>
  <si>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</si>
  <si>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</si>
  <si>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</si>
  <si>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</si>
  <si>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</si>
  <si>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</si>
  <si>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</si>
  <si>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</si>
  <si>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</si>
  <si>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</si>
  <si>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</si>
  <si>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</si>
  <si>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</si>
  <si>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</si>
  <si>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</si>
  <si>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</si>
  <si>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</si>
  <si>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</si>
  <si>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</si>
  <si>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</si>
  <si>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</si>
  <si>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</si>
  <si>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</si>
  <si>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</si>
  <si>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</si>
  <si>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</si>
  <si>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</si>
  <si>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</si>
  <si>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</si>
  <si>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</si>
  <si>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</si>
  <si>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</si>
  <si>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</si>
  <si>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</si>
  <si>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</si>
  <si>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</si>
  <si>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</si>
  <si>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</si>
  <si>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</si>
  <si>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</si>
  <si>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</si>
  <si>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</si>
  <si>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</si>
  <si>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</si>
  <si>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</si>
  <si>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</si>
  <si>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</si>
  <si>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</si>
  <si>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</si>
  <si>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</si>
  <si>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</si>
  <si>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</si>
  <si>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</si>
  <si>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</si>
  <si>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</si>
  <si>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</si>
  <si>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</si>
  <si>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</si>
  <si>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</si>
  <si>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</si>
  <si>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</si>
  <si>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</si>
  <si>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</si>
  <si>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</si>
  <si>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</si>
  <si>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</si>
  <si>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</si>
  <si>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</si>
  <si>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</si>
  <si>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</si>
  <si>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</si>
  <si>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</si>
  <si>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</si>
  <si>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</si>
  <si>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</si>
  <si>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</si>
  <si>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</si>
  <si>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</si>
  <si>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</si>
  <si>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</si>
  <si>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</si>
  <si>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</si>
  <si>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</si>
  <si>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</si>
  <si>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</si>
  <si>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</si>
  <si>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</si>
  <si>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</si>
  <si>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</si>
  <si>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</si>
  <si>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</si>
  <si>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</si>
  <si>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</si>
  <si>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</si>
  <si>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</si>
  <si>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</si>
  <si>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</si>
  <si>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</si>
  <si>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</si>
  <si>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</si>
  <si>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</si>
  <si>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</si>
  <si>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</si>
  <si>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</si>
  <si>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</si>
  <si>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</si>
  <si>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</si>
  <si>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</si>
  <si>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</si>
  <si>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</si>
  <si>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</si>
  <si>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</si>
  <si>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</si>
  <si>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</si>
  <si>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</si>
  <si>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</si>
  <si>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</si>
  <si>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</si>
  <si>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</si>
  <si>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</si>
  <si>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</si>
  <si>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</si>
  <si>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</si>
  <si>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</si>
  <si>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</si>
  <si>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</si>
  <si>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</si>
  <si>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</si>
  <si>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</si>
  <si>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</si>
  <si>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</si>
  <si>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</si>
  <si>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</si>
  <si>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</si>
  <si>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</si>
  <si>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</si>
  <si>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</si>
  <si>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</si>
  <si>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</si>
  <si>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</si>
  <si>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</si>
  <si>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</si>
  <si>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</si>
  <si>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</si>
  <si>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</si>
  <si>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</si>
  <si>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</si>
  <si>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</si>
  <si>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</si>
  <si>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</si>
  <si>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</si>
  <si>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</si>
  <si>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</si>
  <si>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</si>
  <si>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</si>
  <si>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</si>
  <si>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</si>
  <si>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</si>
  <si>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</si>
  <si>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</si>
  <si>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</si>
  <si>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</si>
  <si>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</si>
  <si>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</si>
  <si>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</si>
  <si>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</si>
  <si>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</si>
  <si>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</si>
  <si>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</si>
  <si>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</si>
  <si>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</si>
  <si>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</si>
  <si>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</si>
  <si>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</si>
  <si>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</si>
  <si>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</si>
  <si>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</si>
  <si>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</si>
  <si>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</si>
  <si>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</si>
  <si>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</si>
  <si>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</si>
  <si>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</si>
  <si>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</si>
  <si>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</si>
  <si>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</si>
  <si>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</si>
  <si>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</si>
  <si>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</si>
  <si>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</si>
  <si>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</si>
  <si>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</si>
  <si>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</si>
  <si>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</si>
  <si>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</si>
  <si>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</si>
  <si>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</si>
  <si>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</si>
  <si>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</si>
  <si>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</si>
  <si>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</si>
  <si>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</si>
  <si>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</si>
  <si>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</si>
  <si>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</si>
  <si>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</si>
  <si>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</si>
  <si>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</si>
  <si>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</si>
  <si>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</si>
  <si>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</si>
  <si>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</si>
  <si>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</si>
  <si>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</si>
  <si>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</si>
  <si>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</si>
  <si>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</si>
  <si>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</si>
  <si>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</si>
  <si>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</si>
  <si>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</si>
  <si>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</si>
  <si>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</si>
  <si>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</si>
  <si>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</si>
  <si>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</si>
  <si>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</si>
  <si>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</si>
  <si>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</si>
  <si>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</si>
  <si>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</si>
  <si>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</si>
  <si>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</si>
  <si>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</si>
  <si>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</si>
  <si>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</si>
  <si>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</si>
  <si>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</si>
  <si>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</si>
  <si>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</si>
  <si>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</si>
  <si>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</si>
  <si>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</si>
  <si>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</si>
  <si>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</si>
  <si>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</si>
  <si>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</si>
  <si>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</si>
  <si>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</si>
  <si>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</si>
  <si>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</si>
  <si>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</si>
  <si>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</si>
  <si>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</si>
  <si>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</si>
  <si>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</si>
  <si>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</si>
  <si>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</si>
  <si>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</si>
  <si>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</si>
  <si>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</si>
  <si>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</si>
  <si>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</si>
  <si>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</si>
  <si>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</si>
  <si>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</si>
  <si>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</si>
  <si>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</si>
  <si>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</si>
  <si>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</si>
  <si>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</si>
  <si>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</si>
  <si>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</si>
  <si>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</si>
  <si>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</si>
  <si>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</si>
  <si>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</si>
  <si>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</si>
  <si>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</si>
  <si>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</si>
  <si>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</si>
  <si>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</si>
  <si>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</si>
  <si>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</si>
  <si>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</si>
  <si>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</si>
  <si>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</si>
  <si>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</si>
  <si>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</si>
  <si>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</si>
  <si>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</si>
  <si>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</si>
  <si>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</si>
  <si>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</si>
  <si>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</si>
  <si>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</si>
  <si>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</si>
  <si>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</si>
  <si>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</si>
  <si>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</si>
  <si>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</si>
  <si>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</si>
  <si>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</si>
  <si>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</si>
  <si>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</si>
  <si>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</si>
  <si>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</si>
  <si>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</si>
  <si>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</si>
  <si>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</si>
  <si>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</si>
  <si>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</si>
  <si>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</si>
  <si>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</si>
  <si>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</si>
  <si>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</si>
  <si>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</si>
  <si>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</si>
  <si>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</si>
  <si>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</si>
  <si>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</si>
  <si>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</si>
  <si>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</si>
  <si>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</si>
  <si>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</si>
  <si>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</si>
  <si>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</si>
  <si>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</si>
  <si>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</si>
  <si>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</si>
  <si>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</si>
  <si>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</si>
  <si>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</si>
  <si>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</si>
  <si>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</si>
  <si>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</si>
  <si>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</si>
  <si>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</si>
  <si>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</si>
  <si>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</si>
  <si>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</si>
  <si>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</si>
  <si>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</si>
  <si>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</si>
  <si>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</si>
  <si>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</si>
  <si>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</si>
  <si>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</si>
  <si>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</si>
  <si>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</si>
  <si>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</si>
  <si>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</si>
  <si>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</si>
  <si>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</si>
  <si>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</si>
  <si>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</si>
  <si>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</si>
  <si>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</si>
  <si>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</si>
  <si>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</si>
  <si>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</si>
  <si>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</si>
  <si>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</si>
  <si>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</si>
  <si>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</si>
  <si>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</si>
  <si>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</si>
  <si>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</si>
  <si>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</si>
  <si>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</si>
  <si>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</si>
  <si>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</si>
  <si>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</si>
  <si>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</si>
  <si>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</si>
  <si>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</si>
  <si>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</si>
  <si>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</si>
  <si>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</si>
  <si>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</si>
  <si>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</si>
  <si>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</si>
  <si>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</si>
  <si>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</si>
  <si>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</si>
  <si>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</si>
  <si>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</si>
  <si>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</si>
  <si>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</si>
  <si>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</si>
  <si>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</si>
  <si>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</si>
  <si>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</si>
  <si>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</si>
  <si>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</si>
  <si>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</si>
  <si>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</si>
  <si>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</si>
  <si>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</si>
  <si>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</si>
  <si>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</si>
  <si>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</si>
  <si>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</si>
  <si>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</si>
  <si>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</si>
  <si>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</si>
  <si>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</si>
  <si>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</si>
  <si>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</si>
  <si>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</si>
  <si>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</si>
  <si>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</si>
  <si>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</si>
  <si>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</si>
  <si>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</si>
  <si>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</si>
  <si>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</si>
  <si>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</si>
  <si>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</si>
  <si>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</si>
  <si>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</si>
  <si>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</si>
  <si>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</si>
  <si>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</si>
  <si>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</si>
  <si>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</si>
  <si>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</si>
  <si>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</si>
  <si>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</si>
  <si>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</si>
  <si>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</si>
  <si>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</si>
  <si>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</si>
  <si>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</si>
  <si>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</si>
  <si>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</si>
  <si>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</si>
  <si>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</si>
  <si>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</si>
  <si>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</si>
  <si>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</si>
  <si>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</si>
  <si>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</si>
  <si>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</si>
  <si>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</si>
  <si>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</si>
  <si>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</si>
  <si>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</si>
  <si>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</si>
  <si>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</si>
  <si>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</si>
  <si>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</si>
  <si>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</si>
  <si>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</si>
  <si>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</si>
  <si>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</si>
  <si>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</si>
  <si>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</si>
  <si>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</si>
  <si>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</si>
  <si>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</si>
  <si>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</si>
  <si>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</si>
  <si>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</si>
  <si>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</si>
  <si>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</si>
  <si>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</si>
  <si>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</si>
  <si>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</si>
  <si>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</si>
  <si>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</si>
  <si>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</si>
  <si>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</si>
  <si>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</si>
  <si>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</si>
  <si>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</si>
  <si>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</si>
  <si>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</si>
  <si>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</si>
  <si>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</si>
  <si>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</si>
  <si>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</si>
  <si>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</si>
  <si>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</si>
  <si>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</si>
  <si>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</si>
  <si>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</si>
  <si>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</si>
  <si>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</si>
  <si>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</si>
  <si>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</si>
  <si>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</si>
  <si>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</si>
  <si>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</si>
  <si>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</si>
  <si>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</si>
  <si>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</si>
  <si>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</si>
  <si>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</si>
  <si>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</si>
  <si>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</si>
  <si>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</si>
  <si>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</si>
  <si>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</si>
  <si>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</si>
  <si>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</si>
  <si>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</si>
  <si>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</si>
  <si>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</si>
  <si>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</si>
  <si>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</si>
  <si>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</si>
  <si>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</si>
  <si>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</si>
  <si>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</si>
  <si>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</si>
  <si>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</si>
  <si>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</si>
  <si>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</si>
  <si>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</si>
  <si>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</si>
  <si>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</si>
  <si>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</si>
  <si>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</si>
  <si>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</si>
  <si>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</si>
  <si>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</si>
  <si>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</si>
  <si>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</si>
  <si>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</si>
  <si>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</si>
  <si>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</si>
  <si>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</si>
  <si>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</si>
  <si>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</si>
  <si>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</si>
  <si>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</si>
  <si>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</si>
  <si>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</si>
  <si>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</si>
  <si>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</si>
  <si>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</si>
  <si>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</si>
  <si>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</si>
  <si>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</si>
  <si>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</si>
  <si>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</si>
  <si>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</si>
  <si>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</si>
  <si>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</si>
  <si>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</si>
  <si>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</si>
  <si>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</si>
  <si>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</si>
  <si>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</si>
  <si>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</si>
  <si>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</si>
  <si>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</si>
  <si>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</si>
  <si>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</si>
  <si>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</si>
  <si>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</si>
  <si>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</si>
  <si>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</si>
  <si>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</si>
  <si>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</si>
  <si>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</si>
  <si>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</si>
  <si>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</si>
  <si>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</si>
  <si>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</si>
  <si>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</si>
  <si>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</si>
  <si>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</si>
  <si>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</si>
  <si>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</si>
  <si>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</si>
  <si>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</si>
  <si>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</si>
  <si>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</si>
  <si>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</si>
  <si>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</si>
  <si>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</si>
  <si>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</si>
  <si>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</si>
  <si>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</si>
  <si>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</si>
  <si>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</si>
  <si>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</si>
  <si>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</si>
  <si>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</si>
  <si>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</si>
  <si>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</si>
  <si>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</si>
  <si>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</si>
  <si>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</si>
  <si>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</si>
  <si>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</si>
  <si>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</si>
  <si>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</si>
  <si>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</si>
  <si>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</si>
  <si>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</si>
  <si>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</si>
  <si>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</si>
  <si>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</si>
  <si>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</si>
  <si>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</si>
  <si>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</si>
  <si>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</si>
  <si>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</si>
  <si>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</si>
  <si>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</si>
  <si>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</si>
  <si>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</si>
  <si>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</si>
  <si>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</si>
  <si>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</si>
  <si>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</si>
  <si>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</si>
  <si>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</si>
  <si>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</si>
  <si>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</si>
  <si>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</si>
  <si>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</si>
  <si>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</si>
  <si>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</si>
  <si>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</si>
  <si>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</si>
  <si>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</si>
  <si>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</si>
  <si>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</si>
  <si>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</si>
  <si>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</si>
  <si>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</si>
  <si>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</si>
  <si>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</si>
  <si>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</si>
  <si>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</si>
  <si>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</si>
  <si>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</si>
  <si>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</si>
  <si>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</si>
  <si>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</si>
  <si>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</si>
  <si>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</si>
  <si>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</si>
  <si>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</si>
  <si>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</si>
  <si>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</si>
  <si>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</si>
  <si>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</si>
  <si>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</si>
  <si>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</si>
  <si>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</si>
  <si>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</si>
  <si>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</si>
  <si>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</si>
  <si>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</si>
  <si>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</si>
  <si>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</si>
  <si>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</si>
  <si>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</si>
  <si>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</si>
  <si>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</si>
  <si>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</si>
  <si>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</si>
  <si>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</si>
  <si>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</si>
  <si>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</si>
  <si>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</si>
  <si>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</si>
  <si>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</si>
  <si>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</si>
  <si>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</si>
  <si>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</si>
  <si>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</si>
  <si>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</si>
  <si>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</si>
  <si>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</si>
  <si>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</si>
  <si>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</si>
  <si>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</si>
  <si>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</si>
  <si>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</si>
  <si>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</si>
  <si>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</si>
  <si>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</si>
  <si>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</si>
  <si>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</si>
  <si>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</si>
  <si>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</si>
  <si>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</si>
  <si>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</si>
  <si>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</si>
  <si>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</si>
  <si>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</si>
  <si>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</si>
  <si>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</si>
  <si>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</si>
  <si>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</si>
  <si>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</si>
  <si>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</si>
  <si>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</si>
  <si>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</si>
  <si>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</si>
  <si>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</si>
  <si>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</si>
  <si>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</si>
  <si>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</si>
  <si>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</si>
  <si>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</si>
  <si>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</si>
  <si>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</si>
  <si>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</si>
  <si>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</si>
  <si>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</si>
  <si>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</si>
  <si>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</si>
  <si>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</si>
  <si>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</si>
  <si>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</si>
  <si>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</si>
  <si>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</si>
  <si>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</si>
  <si>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</si>
  <si>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</si>
  <si>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</si>
  <si>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</si>
  <si>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</si>
  <si>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</si>
  <si>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</si>
  <si>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</si>
  <si>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</si>
  <si>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</si>
  <si>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</si>
  <si>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</si>
  <si>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</si>
  <si>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</si>
  <si>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</si>
  <si>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</si>
  <si>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</si>
  <si>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</si>
  <si>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</si>
  <si>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</si>
  <si>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</si>
  <si>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</si>
  <si>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</si>
  <si>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</si>
  <si>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</si>
  <si>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</si>
  <si>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</si>
  <si>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</si>
  <si>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</si>
  <si>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</si>
  <si>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</si>
  <si>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</si>
  <si>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</si>
  <si>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</si>
  <si>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</si>
  <si>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</si>
  <si>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</si>
  <si>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</si>
  <si>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</si>
  <si>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</si>
  <si>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</si>
  <si>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</si>
  <si>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</si>
  <si>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</si>
  <si>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</si>
  <si>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</si>
  <si>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</si>
  <si>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</si>
  <si>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</si>
  <si>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</si>
  <si>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</si>
  <si>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</si>
  <si>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</si>
  <si>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</si>
  <si>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</si>
  <si>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</si>
  <si>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</si>
  <si>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</si>
  <si>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</si>
  <si>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</si>
  <si>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</si>
  <si>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</si>
  <si>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</si>
  <si>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</si>
  <si>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</si>
  <si>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</si>
  <si>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</si>
  <si>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</si>
  <si>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</si>
  <si>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</si>
  <si>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</si>
  <si>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</si>
  <si>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</si>
  <si>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</si>
  <si>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</si>
  <si>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</si>
  <si>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</si>
  <si>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</si>
  <si>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</si>
  <si>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</si>
  <si>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</si>
  <si>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</si>
  <si>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</si>
  <si>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</si>
  <si>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</si>
  <si>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</si>
  <si>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</si>
  <si>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</si>
  <si>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</si>
  <si>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</si>
  <si>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</si>
  <si>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</si>
  <si>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</si>
  <si>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</si>
  <si>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</si>
  <si>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</si>
  <si>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</si>
  <si>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</si>
  <si>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</si>
  <si>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</si>
  <si>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</si>
  <si>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</si>
  <si>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</si>
  <si>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</si>
  <si>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</si>
  <si>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</si>
  <si>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</si>
  <si>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</si>
  <si>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</si>
  <si>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</si>
  <si>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</si>
  <si>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</si>
  <si>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</si>
  <si>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</si>
  <si>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</si>
  <si>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</si>
  <si>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</si>
  <si>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</si>
  <si>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</si>
  <si>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</si>
  <si>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</si>
  <si>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</si>
  <si>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</si>
  <si>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</si>
  <si>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</si>
  <si>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</si>
  <si>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</si>
  <si>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</si>
  <si>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</si>
  <si>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</si>
  <si>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</si>
  <si>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</si>
  <si>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</si>
  <si>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</si>
  <si>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</si>
  <si>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</si>
  <si>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</si>
  <si>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</si>
  <si>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</si>
  <si>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</si>
  <si>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</si>
  <si>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</si>
  <si>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</si>
  <si>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</si>
  <si>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</si>
  <si>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</si>
  <si>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</si>
  <si>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</si>
  <si>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</si>
  <si>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</si>
  <si>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</si>
  <si>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</si>
  <si>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</si>
  <si>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</si>
  <si>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</si>
  <si>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</si>
  <si>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</si>
  <si>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</si>
  <si>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</si>
  <si>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</si>
  <si>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</si>
  <si>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</si>
  <si>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</si>
  <si>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</si>
  <si>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</si>
  <si>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</si>
  <si>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</si>
  <si>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</si>
  <si>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</si>
  <si>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</si>
  <si>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</si>
  <si>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</si>
  <si>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</si>
  <si>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</si>
  <si>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</si>
  <si>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</si>
  <si>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</si>
  <si>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</si>
  <si>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</si>
  <si>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</si>
  <si>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</si>
  <si>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</si>
  <si>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</si>
  <si>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</si>
  <si>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</si>
  <si>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</si>
  <si>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</si>
  <si>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</si>
  <si>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</si>
  <si>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</si>
  <si>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</si>
  <si>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</si>
  <si>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</si>
  <si>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</si>
  <si>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</si>
  <si>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</si>
  <si>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</si>
  <si>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</si>
  <si>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</si>
  <si>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</si>
  <si>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</si>
  <si>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</si>
  <si>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</si>
  <si>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</si>
  <si>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</si>
  <si>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</si>
  <si>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</si>
  <si>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</si>
  <si>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</si>
  <si>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</si>
  <si>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</si>
  <si>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</si>
  <si>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</si>
  <si>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</si>
  <si>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</si>
  <si>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</si>
  <si>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</si>
  <si>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</si>
  <si>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</si>
  <si>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</si>
  <si>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</si>
  <si>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</si>
  <si>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</si>
  <si>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</si>
  <si>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</si>
  <si>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</si>
  <si>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</si>
  <si>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</si>
  <si>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</si>
  <si>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</si>
  <si>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</si>
  <si>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</si>
  <si>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</si>
  <si>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</si>
  <si>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</si>
  <si>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</si>
  <si>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</si>
  <si>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</si>
  <si>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</si>
  <si>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</si>
  <si>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</si>
  <si>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</si>
  <si>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</si>
  <si>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</si>
  <si>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</si>
  <si>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</si>
  <si>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</si>
  <si>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</si>
  <si>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</si>
  <si>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</si>
  <si>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</si>
  <si>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</si>
  <si>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</si>
  <si>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</si>
  <si>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</si>
  <si>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</si>
  <si>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</si>
  <si>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</si>
  <si>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</si>
  <si>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</si>
  <si>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</si>
  <si>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</si>
  <si>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</si>
  <si>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</si>
  <si>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</si>
  <si>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</si>
  <si>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</si>
  <si>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</si>
  <si>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</si>
  <si>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</si>
  <si>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</si>
  <si>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</si>
  <si>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</si>
  <si>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</si>
  <si>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</si>
  <si>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</si>
  <si>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</si>
  <si>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</si>
  <si>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</si>
  <si>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</si>
  <si>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</si>
  <si>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</si>
  <si>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</si>
  <si>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</si>
  <si>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</si>
  <si>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</si>
  <si>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</si>
  <si>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</si>
  <si>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</si>
  <si>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</si>
  <si>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</si>
  <si>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</si>
  <si>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</si>
  <si>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</si>
  <si>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</si>
  <si>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</si>
  <si>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</si>
  <si>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</si>
  <si>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</si>
  <si>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</si>
  <si>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</si>
  <si>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</si>
  <si>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</si>
  <si>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</si>
  <si>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</si>
  <si>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</si>
  <si>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</si>
  <si>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</si>
  <si>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</si>
  <si>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</si>
  <si>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</si>
  <si>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</si>
  <si>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</si>
  <si>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</si>
  <si>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</si>
  <si>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</si>
  <si>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</si>
  <si>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</si>
  <si>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</si>
  <si>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</si>
  <si>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</si>
  <si>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</si>
  <si>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</si>
  <si>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</si>
  <si>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</si>
  <si>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</si>
  <si>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</si>
  <si>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</si>
  <si>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</si>
  <si>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</si>
  <si>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</si>
  <si>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</si>
  <si>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</si>
  <si>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</si>
  <si>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</si>
  <si>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</si>
  <si>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</si>
  <si>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</si>
  <si>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</si>
  <si>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</si>
  <si>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</si>
  <si>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</si>
  <si>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</si>
  <si>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</si>
  <si>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</si>
  <si>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</si>
  <si>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</si>
  <si>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</si>
  <si>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</si>
  <si>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</si>
  <si>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</si>
  <si>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</si>
  <si>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</si>
  <si>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</si>
  <si>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</si>
  <si>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</si>
  <si>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</si>
  <si>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</si>
  <si>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</si>
  <si>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</si>
  <si>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</si>
  <si>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</si>
  <si>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</si>
  <si>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</si>
  <si>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</si>
  <si>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</si>
  <si>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</si>
  <si>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</si>
  <si>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</si>
  <si>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</si>
  <si>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</si>
  <si>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</si>
  <si>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</si>
  <si>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</si>
  <si>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</si>
  <si>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</si>
  <si>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</si>
  <si>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</si>
  <si>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</si>
  <si>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</si>
  <si>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</si>
  <si>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</si>
  <si>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</si>
  <si>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</si>
  <si>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</si>
  <si>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</si>
  <si>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</si>
  <si>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</si>
  <si>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</si>
  <si>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</si>
  <si>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</si>
  <si>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</si>
  <si>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</si>
  <si>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</si>
  <si>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</si>
  <si>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</si>
  <si>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</si>
  <si>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</si>
  <si>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</si>
  <si>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</si>
  <si>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</si>
  <si>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</si>
  <si>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</si>
  <si>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</si>
  <si>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</si>
  <si>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</si>
  <si>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</si>
  <si>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</si>
  <si>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</si>
  <si>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</si>
  <si>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</si>
  <si>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</si>
  <si>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</si>
  <si>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</si>
  <si>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</si>
  <si>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</si>
  <si>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</si>
  <si>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</si>
  <si>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</si>
  <si>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</si>
  <si>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</si>
  <si>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</si>
  <si>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</si>
  <si>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</si>
  <si>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</si>
  <si>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</si>
  <si>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</si>
  <si>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</si>
  <si>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</si>
  <si>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</si>
  <si>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</si>
  <si>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</si>
  <si>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</si>
  <si>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</si>
  <si>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</si>
  <si>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</si>
  <si>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</si>
  <si>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</si>
  <si>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</si>
  <si>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</si>
  <si>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</si>
  <si>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</si>
  <si>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</si>
  <si>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</si>
  <si>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</si>
  <si>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</si>
  <si>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</si>
  <si>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</si>
  <si>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</si>
  <si>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</si>
  <si>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</si>
  <si>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</si>
  <si>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</si>
  <si>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</si>
  <si>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</si>
  <si>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</si>
  <si>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</si>
  <si>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</si>
  <si>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</si>
  <si>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</si>
  <si>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</si>
  <si>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</si>
  <si>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</si>
  <si>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</si>
  <si>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</si>
  <si>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</si>
  <si>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</si>
  <si>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</si>
  <si>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</si>
  <si>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</si>
  <si>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</si>
  <si>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</si>
  <si>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</si>
  <si>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</si>
  <si>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</si>
  <si>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</si>
  <si>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</si>
  <si>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</si>
  <si>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</si>
  <si>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</si>
  <si>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</si>
  <si>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</si>
  <si>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</si>
  <si>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</si>
  <si>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</si>
  <si>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</si>
  <si>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</si>
  <si>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</si>
  <si>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</si>
  <si>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</si>
  <si>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</si>
  <si>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</si>
  <si>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</si>
  <si>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</si>
  <si>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</si>
  <si>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</si>
  <si>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</si>
  <si>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</si>
  <si>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</si>
  <si>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</si>
  <si>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</si>
  <si>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</si>
  <si>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</si>
  <si>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</si>
  <si>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</si>
  <si>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</si>
  <si>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</si>
  <si>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</si>
  <si>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</si>
  <si>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</si>
  <si>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</si>
  <si>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</si>
  <si>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</si>
  <si>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</si>
  <si>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</si>
  <si>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</si>
  <si>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</si>
  <si>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</si>
  <si>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</si>
  <si>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</si>
  <si>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</si>
  <si>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</si>
  <si>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</si>
  <si>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</si>
  <si>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</si>
  <si>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</si>
  <si>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</si>
  <si>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</si>
  <si>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</si>
  <si>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</si>
  <si>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</si>
  <si>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</si>
  <si>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</si>
  <si>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</si>
  <si>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</si>
  <si>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</si>
  <si>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</si>
  <si>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</si>
  <si>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</si>
  <si>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</si>
  <si>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</si>
  <si>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</si>
  <si>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</si>
  <si>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</si>
  <si>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</si>
  <si>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</si>
  <si>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</si>
  <si>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</si>
  <si>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</si>
  <si>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</si>
  <si>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</si>
  <si>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</si>
  <si>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</si>
  <si>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</si>
  <si>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</si>
  <si>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</si>
  <si>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</si>
  <si>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</si>
  <si>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</si>
  <si>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</si>
  <si>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</si>
  <si>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</si>
  <si>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</si>
  <si>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</si>
  <si>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</si>
  <si>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</si>
  <si>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</si>
  <si>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</si>
  <si>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</si>
  <si>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</si>
  <si>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</si>
  <si>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</si>
  <si>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</si>
  <si>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</si>
  <si>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</si>
  <si>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</si>
  <si>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</si>
  <si>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</si>
  <si>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</si>
  <si>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</si>
  <si>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</si>
  <si>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</si>
  <si>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</si>
  <si>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</si>
  <si>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</si>
  <si>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</si>
  <si>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</si>
  <si>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</si>
  <si>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</si>
  <si>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</si>
  <si>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</si>
  <si>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</si>
  <si>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</si>
  <si>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</si>
  <si>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</si>
  <si>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</si>
  <si>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</si>
  <si>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</si>
  <si>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</si>
  <si>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</si>
  <si>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</si>
  <si>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</si>
  <si>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</si>
  <si>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</si>
  <si>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</si>
  <si>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</si>
  <si>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</si>
  <si>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</si>
  <si>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</si>
  <si>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</si>
  <si>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</si>
  <si>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</si>
  <si>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</si>
  <si>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</si>
  <si>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</si>
  <si>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</si>
  <si>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</si>
  <si>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</si>
  <si>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</si>
  <si>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</si>
  <si>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</si>
  <si>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</si>
  <si>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</si>
  <si>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</si>
  <si>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</si>
  <si>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</si>
  <si>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</si>
  <si>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</si>
  <si>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</si>
  <si>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</si>
  <si>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</si>
  <si>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</si>
  <si>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</si>
  <si>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</si>
  <si>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</si>
  <si>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</si>
  <si>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</si>
  <si>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</si>
  <si>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</si>
  <si>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</si>
  <si>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</si>
  <si>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</si>
  <si>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</si>
  <si>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</si>
  <si>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</si>
  <si>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</si>
  <si>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</si>
  <si>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</si>
  <si>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</si>
  <si>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</si>
  <si>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</si>
  <si>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</si>
  <si>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</si>
  <si>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</si>
  <si>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</si>
  <si>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</si>
  <si>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</si>
  <si>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</si>
  <si>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</si>
  <si>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</si>
  <si>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</si>
  <si>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</si>
  <si>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</si>
  <si>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</si>
  <si>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</si>
  <si>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</si>
  <si>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</si>
  <si>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</si>
  <si>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</si>
  <si>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</si>
  <si>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</si>
  <si>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</si>
  <si>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</si>
  <si>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</si>
  <si>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</si>
  <si>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</si>
  <si>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</si>
  <si>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</si>
  <si>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</si>
  <si>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</si>
  <si>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</si>
  <si>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</si>
  <si>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</si>
  <si>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</si>
  <si>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</si>
  <si>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</si>
  <si>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</si>
  <si>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</si>
  <si>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</si>
  <si>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</si>
  <si>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</si>
  <si>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</si>
  <si>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</si>
  <si>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</si>
  <si>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</si>
  <si>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</si>
  <si>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</si>
  <si>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</si>
  <si>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</si>
  <si>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</si>
  <si>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</si>
  <si>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</si>
  <si>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</si>
  <si>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</si>
  <si>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</si>
  <si>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</si>
  <si>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</si>
  <si>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</si>
  <si>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</si>
  <si>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</si>
  <si>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</si>
  <si>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</si>
  <si>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</si>
  <si>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</si>
  <si>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</si>
  <si>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</si>
  <si>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</si>
  <si>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</si>
  <si>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</si>
  <si>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</si>
  <si>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</si>
  <si>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</si>
  <si>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</si>
  <si>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</si>
  <si>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</si>
  <si>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</si>
  <si>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</si>
  <si>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</si>
  <si>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</si>
  <si>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</si>
  <si>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</si>
  <si>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</si>
  <si>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</si>
  <si>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</si>
  <si>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</si>
  <si>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</si>
  <si>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</si>
  <si>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</si>
  <si>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</si>
  <si>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</si>
  <si>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</si>
  <si>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</si>
  <si>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</si>
  <si>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</si>
  <si>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</si>
  <si>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</si>
  <si>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</si>
  <si>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</si>
  <si>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</si>
  <si>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</si>
  <si>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</si>
  <si>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</si>
  <si>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</si>
  <si>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</si>
  <si>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</si>
  <si>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</si>
  <si>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</si>
  <si>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</si>
  <si>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</si>
  <si>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</si>
  <si>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</si>
  <si>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</si>
  <si>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</si>
  <si>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</si>
  <si>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</si>
  <si>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</si>
  <si>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</si>
  <si>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</si>
  <si>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</si>
  <si>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</si>
  <si>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</si>
  <si>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</si>
  <si>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</si>
  <si>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</si>
  <si>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</si>
  <si>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</si>
  <si>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</si>
  <si>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</si>
  <si>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</si>
  <si>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</si>
  <si>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</si>
  <si>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</si>
  <si>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</si>
  <si>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</si>
  <si>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</si>
  <si>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</si>
  <si>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</si>
  <si>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</si>
  <si>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</si>
  <si>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</si>
  <si>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</si>
  <si>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</si>
  <si>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</si>
  <si>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</si>
  <si>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</si>
  <si>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</si>
  <si>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</si>
  <si>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</si>
  <si>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</si>
  <si>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</si>
  <si>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</si>
  <si>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</si>
  <si>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</si>
  <si>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</si>
  <si>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</si>
  <si>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</si>
  <si>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</si>
  <si>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</si>
  <si>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</si>
  <si>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</si>
  <si>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</si>
  <si>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</si>
  <si>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</si>
  <si>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</si>
  <si>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</si>
  <si>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</si>
  <si>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</si>
  <si>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</si>
  <si>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</si>
  <si>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</si>
  <si>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</si>
  <si>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</si>
  <si>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</si>
  <si>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</si>
  <si>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</si>
  <si>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</si>
  <si>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</si>
  <si>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</si>
  <si>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</si>
  <si>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</si>
  <si>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</si>
  <si>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</si>
  <si>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</si>
  <si>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</si>
  <si>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</si>
  <si>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</si>
  <si>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</si>
  <si>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</si>
  <si>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</si>
  <si>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</si>
  <si>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</si>
  <si>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</si>
  <si>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</si>
  <si>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</si>
  <si>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</si>
  <si>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</si>
  <si>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</si>
  <si>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</si>
  <si>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</si>
  <si>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</si>
  <si>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</si>
  <si>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</si>
  <si>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</si>
  <si>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</si>
  <si>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</si>
  <si>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</si>
  <si>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</si>
  <si>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</si>
  <si>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</si>
  <si>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</si>
  <si>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</si>
  <si>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</si>
  <si>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</si>
  <si>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</si>
  <si>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</si>
  <si>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</si>
  <si>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</si>
  <si>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</si>
  <si>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</si>
  <si>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</si>
  <si>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</si>
  <si>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</si>
  <si>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</si>
  <si>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</si>
  <si>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</si>
  <si>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</si>
  <si>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</si>
  <si>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</si>
  <si>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</si>
  <si>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</si>
  <si>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</si>
  <si>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</si>
  <si>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</si>
  <si>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</si>
  <si>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</si>
  <si>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</si>
  <si>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</si>
  <si>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</si>
  <si>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</si>
  <si>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</si>
  <si>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</si>
  <si>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</si>
  <si>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</si>
  <si>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</si>
  <si>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</si>
  <si>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</si>
  <si>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</si>
  <si>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</si>
  <si>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</si>
  <si>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</si>
  <si>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</si>
  <si>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</si>
  <si>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</si>
  <si>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</si>
  <si>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</si>
  <si>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</si>
  <si>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</si>
  <si>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</si>
  <si>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</si>
  <si>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</si>
  <si>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</si>
  <si>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</si>
  <si>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</si>
  <si>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</si>
  <si>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</si>
  <si>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</si>
  <si>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</si>
  <si>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</si>
  <si>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</si>
  <si>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</si>
  <si>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</si>
  <si>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</si>
  <si>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</si>
  <si>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</si>
  <si>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</si>
  <si>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</si>
  <si>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</si>
  <si>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</si>
  <si>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</si>
  <si>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</si>
  <si>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</si>
  <si>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</si>
  <si>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</si>
  <si>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</si>
  <si>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</si>
  <si>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</si>
  <si>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</si>
  <si>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</si>
  <si>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</si>
  <si>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</si>
  <si>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</si>
  <si>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</si>
  <si>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</si>
  <si>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</si>
  <si>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</si>
  <si>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</si>
  <si>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</si>
  <si>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</si>
  <si>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</si>
  <si>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</si>
  <si>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</si>
  <si>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</si>
  <si>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</si>
  <si>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</si>
  <si>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</si>
  <si>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</si>
  <si>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</si>
  <si>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</si>
  <si>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</si>
  <si>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</si>
  <si>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</si>
  <si>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</si>
  <si>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</si>
  <si>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</si>
  <si>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</si>
  <si>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</si>
  <si>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</si>
  <si>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</si>
  <si>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</si>
  <si>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</si>
  <si>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</si>
  <si>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</si>
  <si>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</si>
  <si>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</si>
  <si>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</si>
  <si>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</si>
  <si>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</si>
  <si>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</si>
  <si>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</si>
  <si>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</si>
  <si>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</si>
  <si>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</si>
  <si>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</si>
  <si>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</si>
  <si>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</si>
  <si>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</si>
  <si>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</si>
  <si>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</si>
  <si>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</si>
  <si>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</si>
  <si>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</si>
  <si>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</si>
  <si>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</si>
  <si>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</si>
  <si>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</si>
  <si>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</si>
  <si>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</si>
  <si>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</si>
  <si>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</si>
  <si>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</si>
  <si>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</si>
  <si>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</si>
  <si>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</si>
  <si>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</si>
  <si>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</si>
  <si>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</si>
  <si>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</si>
  <si>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</si>
  <si>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</si>
  <si>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</si>
  <si>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</si>
  <si>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</si>
  <si>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</si>
  <si>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</si>
  <si>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</si>
  <si>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</si>
  <si>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</si>
  <si>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</si>
  <si>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</si>
  <si>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</si>
  <si>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</si>
  <si>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</si>
  <si>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</si>
  <si>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</si>
  <si>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</si>
  <si>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</si>
  <si>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</si>
  <si>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</si>
  <si>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</si>
  <si>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</si>
  <si>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</si>
  <si>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</si>
  <si>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</si>
  <si>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</si>
  <si>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</si>
  <si>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</si>
  <si>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</si>
  <si>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</si>
  <si>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</si>
  <si>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</si>
  <si>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</si>
  <si>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</si>
  <si>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</si>
  <si>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</si>
  <si>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</si>
  <si>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</si>
  <si>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</si>
  <si>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</si>
  <si>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</si>
  <si>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</si>
  <si>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</si>
  <si>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</si>
  <si>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</si>
  <si>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</si>
  <si>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</si>
  <si>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</si>
  <si>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</si>
  <si>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</si>
  <si>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</si>
  <si>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</si>
  <si>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</si>
  <si>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</si>
  <si>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</si>
  <si>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</si>
  <si>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</si>
  <si>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</si>
  <si>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</si>
  <si>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</si>
  <si>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</si>
  <si>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</si>
  <si>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</si>
  <si>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</si>
  <si>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</si>
  <si>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</si>
  <si>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</si>
  <si>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</si>
  <si>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</si>
  <si>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</si>
  <si>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</si>
  <si>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</si>
  <si>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</si>
  <si>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</si>
  <si>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</si>
  <si>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</si>
  <si>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</si>
  <si>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</si>
  <si>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</si>
  <si>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</si>
  <si>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</si>
  <si>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</si>
  <si>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</si>
  <si>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</si>
  <si>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</si>
  <si>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</si>
  <si>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</si>
  <si>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</si>
  <si>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</si>
  <si>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</si>
  <si>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</si>
  <si>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</si>
  <si>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</si>
  <si>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</si>
  <si>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</si>
  <si>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</si>
  <si>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</si>
  <si>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</si>
  <si>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</si>
  <si>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</si>
  <si>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</si>
  <si>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</si>
  <si>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</si>
  <si>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</si>
  <si>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</si>
  <si>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</si>
  <si>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</si>
  <si>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</si>
  <si>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</si>
  <si>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</si>
  <si>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</si>
  <si>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</si>
  <si>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</si>
  <si>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</si>
  <si>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</si>
  <si>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</si>
  <si>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</si>
  <si>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</si>
  <si>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</si>
  <si>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</si>
  <si>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</si>
  <si>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</si>
  <si>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</si>
  <si>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</si>
  <si>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</si>
  <si>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</si>
  <si>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</si>
  <si>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</si>
  <si>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</si>
  <si>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</si>
  <si>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</si>
  <si>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</si>
  <si>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</si>
  <si>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</si>
  <si>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</si>
  <si>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</si>
  <si>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</si>
  <si>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</si>
  <si>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</si>
  <si>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</si>
  <si>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</si>
  <si>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</si>
  <si>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</si>
  <si>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</si>
  <si>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</si>
  <si>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</si>
  <si>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</si>
  <si>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</si>
  <si>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</si>
  <si>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</si>
  <si>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</si>
  <si>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</si>
  <si>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</si>
  <si>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</si>
  <si>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</si>
  <si>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</si>
  <si>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</si>
  <si>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</si>
  <si>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</si>
  <si>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</si>
  <si>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</si>
  <si>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</si>
  <si>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</si>
  <si>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</si>
  <si>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</si>
  <si>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</si>
  <si>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</si>
  <si>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</si>
  <si>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</si>
  <si>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</si>
  <si>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</si>
  <si>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</si>
  <si>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</si>
  <si>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</si>
  <si>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</si>
  <si>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</si>
  <si>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</si>
  <si>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</si>
  <si>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</si>
  <si>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</si>
  <si>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</si>
  <si>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</si>
  <si>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</si>
  <si>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</si>
  <si>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</si>
  <si>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</si>
  <si>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</si>
  <si>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</si>
  <si>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</si>
  <si>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</si>
  <si>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</si>
  <si>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</si>
  <si>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</si>
  <si>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</si>
  <si>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</si>
  <si>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</si>
  <si>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</si>
  <si>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</si>
  <si>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</si>
  <si>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</si>
  <si>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</si>
  <si>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</si>
  <si>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</si>
  <si>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</si>
  <si>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</si>
  <si>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</si>
  <si>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</si>
  <si>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</si>
  <si>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</si>
  <si>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</si>
  <si>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</si>
  <si>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</si>
  <si>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</si>
  <si>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</si>
  <si>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</si>
  <si>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</si>
  <si>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</si>
  <si>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</si>
  <si>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</si>
  <si>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</si>
  <si>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</si>
  <si>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</si>
  <si>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</si>
  <si>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</si>
  <si>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</si>
  <si>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</si>
  <si>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</si>
  <si>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</si>
  <si>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</si>
  <si>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</si>
  <si>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</si>
  <si>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</si>
  <si>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</si>
  <si>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</si>
  <si>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</si>
  <si>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</si>
  <si>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</si>
  <si>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</si>
  <si>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</si>
  <si>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</si>
  <si>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</si>
  <si>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</si>
  <si>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</si>
  <si>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</si>
  <si>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</si>
  <si>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</si>
  <si>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</si>
  <si>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</si>
  <si>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</si>
  <si>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</si>
  <si>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</si>
  <si>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</si>
  <si>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</si>
  <si>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</si>
  <si>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</si>
  <si>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</si>
  <si>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</si>
  <si>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</si>
  <si>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</si>
  <si>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</si>
  <si>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</si>
  <si>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</si>
  <si>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</si>
  <si>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</si>
  <si>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</si>
  <si>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</si>
  <si>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</si>
  <si>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</si>
  <si>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</si>
  <si>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</si>
  <si>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</si>
  <si>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</si>
  <si>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</si>
  <si>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</si>
  <si>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</si>
  <si>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</si>
  <si>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</si>
  <si>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</si>
  <si>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</si>
  <si>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</si>
  <si>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</si>
  <si>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</si>
  <si>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</si>
  <si>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</si>
  <si>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</si>
  <si>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</si>
  <si>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</si>
  <si>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</si>
  <si>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</si>
  <si>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</si>
  <si>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</si>
  <si>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</si>
  <si>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</si>
  <si>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</si>
  <si>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</si>
  <si>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</si>
  <si>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</si>
  <si>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</si>
  <si>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</si>
  <si>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</si>
  <si>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</si>
  <si>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</si>
  <si>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</si>
  <si>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</si>
  <si>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</si>
  <si>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</si>
  <si>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</si>
  <si>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</si>
  <si>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</si>
  <si>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</si>
  <si>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</si>
  <si>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</si>
  <si>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</si>
  <si>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</si>
  <si>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</si>
  <si>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</si>
  <si>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</si>
  <si>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</si>
  <si>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</si>
  <si>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</si>
  <si>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</si>
  <si>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</si>
  <si>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</si>
  <si>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</si>
  <si>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</si>
  <si>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</si>
  <si>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</si>
  <si>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</si>
  <si>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</si>
  <si>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</si>
  <si>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</si>
  <si>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</si>
  <si>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</si>
  <si>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</si>
  <si>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</si>
  <si>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</si>
  <si>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</si>
  <si>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</si>
  <si>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</si>
  <si>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</si>
  <si>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</si>
  <si>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</si>
  <si>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</si>
  <si>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</si>
  <si>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</si>
  <si>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</si>
  <si>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</si>
  <si>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</si>
  <si>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</si>
  <si>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</si>
  <si>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</si>
  <si>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</si>
  <si>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</si>
  <si>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</si>
  <si>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</si>
  <si>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</si>
  <si>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</si>
  <si>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</si>
  <si>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</si>
  <si>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</si>
  <si>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</si>
  <si>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</si>
  <si>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</si>
  <si>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</si>
  <si>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</si>
  <si>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</si>
  <si>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</si>
  <si>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</si>
  <si>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</si>
  <si>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</si>
  <si>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</si>
  <si>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</si>
  <si>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</si>
  <si>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</si>
  <si>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</si>
  <si>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</si>
  <si>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</si>
  <si>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</si>
  <si>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</si>
  <si>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</si>
  <si>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</si>
  <si>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</si>
  <si>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</si>
  <si>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</si>
  <si>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</si>
  <si>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</si>
  <si>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</si>
  <si>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</si>
  <si>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</si>
  <si>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</si>
  <si>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</si>
  <si>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</si>
  <si>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</si>
  <si>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</si>
  <si>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</si>
  <si>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</si>
  <si>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</si>
  <si>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</si>
  <si>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</si>
  <si>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</si>
  <si>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</si>
  <si>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</si>
  <si>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</si>
  <si>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</si>
  <si>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</si>
  <si>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</si>
  <si>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</si>
  <si>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</si>
  <si>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</si>
  <si>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</si>
  <si>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</si>
  <si>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</si>
  <si>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</si>
  <si>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</si>
  <si>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</si>
  <si>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</si>
  <si>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</si>
  <si>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</si>
  <si>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</si>
  <si>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</si>
  <si>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</si>
  <si>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</si>
  <si>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</si>
  <si>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</si>
  <si>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</si>
  <si>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</si>
  <si>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</si>
  <si>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</si>
  <si>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</si>
  <si>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</si>
  <si>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</si>
  <si>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</si>
  <si>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</si>
  <si>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</si>
  <si>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</si>
  <si>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</si>
  <si>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</si>
  <si>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</si>
  <si>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</si>
  <si>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</si>
  <si>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</si>
  <si>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</si>
  <si>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</si>
  <si>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</si>
  <si>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</si>
  <si>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</si>
  <si>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</si>
  <si>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</si>
  <si>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</si>
  <si>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</si>
  <si>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</si>
  <si>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</si>
  <si>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</si>
  <si>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</si>
  <si>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</si>
  <si>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</si>
  <si>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</si>
  <si>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</si>
  <si>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</si>
  <si>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</si>
  <si>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</si>
  <si>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</si>
  <si>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</si>
  <si>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</si>
  <si>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</si>
  <si>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</si>
  <si>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</si>
  <si>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</si>
  <si>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</si>
  <si>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</si>
  <si>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</si>
  <si>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</si>
  <si>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</si>
  <si>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</si>
  <si>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</si>
  <si>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</si>
  <si>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</si>
  <si>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</si>
  <si>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</si>
  <si>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</si>
  <si>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</si>
  <si>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</si>
  <si>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</si>
  <si>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</si>
  <si>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</si>
  <si>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</si>
  <si>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</si>
  <si>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</si>
  <si>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</si>
  <si>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</si>
  <si>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</si>
  <si>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</si>
  <si>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</si>
  <si>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</si>
  <si>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</si>
  <si>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</si>
  <si>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</si>
  <si>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</si>
  <si>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</si>
  <si>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</si>
  <si>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</si>
  <si>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</si>
  <si>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</si>
  <si>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</si>
  <si>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</si>
  <si>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</si>
  <si>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</si>
  <si>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</si>
  <si>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</si>
  <si>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</si>
  <si>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</si>
  <si>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</si>
  <si>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</si>
  <si>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</si>
  <si>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</si>
  <si>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</si>
  <si>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</si>
  <si>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</si>
  <si>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</si>
  <si>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</si>
  <si>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</si>
  <si>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</si>
  <si>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</si>
  <si>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</si>
  <si>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</si>
  <si>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</si>
  <si>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</si>
  <si>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</si>
  <si>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</si>
  <si>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</si>
  <si>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</si>
  <si>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</si>
  <si>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</si>
  <si>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</si>
  <si>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</si>
  <si>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</si>
  <si>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</si>
  <si>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</si>
  <si>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</si>
  <si>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</si>
  <si>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</si>
  <si>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</si>
  <si>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</si>
  <si>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</si>
  <si>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</si>
  <si>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</si>
  <si>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</si>
  <si>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</si>
  <si>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</si>
  <si>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</si>
  <si>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</si>
  <si>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</si>
  <si>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</si>
  <si>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</si>
  <si>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</si>
  <si>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</si>
  <si>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</si>
  <si>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</si>
  <si>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</si>
  <si>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</si>
  <si>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</si>
  <si>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</si>
  <si>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</si>
  <si>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</si>
  <si>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</si>
  <si>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</si>
  <si>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</si>
  <si>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</si>
  <si>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</si>
  <si>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</si>
  <si>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</si>
  <si>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</si>
  <si>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</si>
  <si>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</si>
  <si>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</si>
  <si>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</si>
  <si>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</si>
  <si>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</si>
  <si>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</si>
  <si>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</si>
  <si>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</si>
  <si>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</si>
  <si>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</si>
  <si>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</si>
  <si>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</si>
  <si>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</si>
  <si>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</si>
  <si>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</si>
  <si>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</si>
  <si>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</si>
  <si>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</si>
  <si>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</si>
  <si>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</si>
  <si>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</si>
  <si>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</si>
  <si>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</si>
  <si>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</si>
  <si>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</si>
  <si>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</si>
  <si>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</si>
  <si>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</si>
  <si>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</si>
  <si>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</si>
  <si>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</si>
  <si>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</si>
  <si>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</si>
  <si>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</si>
  <si>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</si>
  <si>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</si>
  <si>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</si>
  <si>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</si>
  <si>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</si>
  <si>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</si>
  <si>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</si>
  <si>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</si>
  <si>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</si>
  <si>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</si>
  <si>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</si>
  <si>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</si>
  <si>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</si>
  <si>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</si>
  <si>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</si>
  <si>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</si>
  <si>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</si>
  <si>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</si>
  <si>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</si>
  <si>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</si>
  <si>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</si>
  <si>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</si>
  <si>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</si>
  <si>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</si>
  <si>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</si>
  <si>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</si>
  <si>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</si>
  <si>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</si>
  <si>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</si>
  <si>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</si>
  <si>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</si>
  <si>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</si>
  <si>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</si>
  <si>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</si>
  <si>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</si>
  <si>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</si>
  <si>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</si>
  <si>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</si>
  <si>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</si>
  <si>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</si>
  <si>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</si>
  <si>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</si>
  <si>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</si>
  <si>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</si>
  <si>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</si>
  <si>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</si>
  <si>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</si>
  <si>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</si>
  <si>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</si>
  <si>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</si>
  <si>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</si>
  <si>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</si>
  <si>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</si>
  <si>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</si>
  <si>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</si>
  <si>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</si>
  <si>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</si>
  <si>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</si>
  <si>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</si>
  <si>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</si>
  <si>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</si>
  <si>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</si>
  <si>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</si>
  <si>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</si>
  <si>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</si>
  <si>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</si>
  <si>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</si>
  <si>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</si>
  <si>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</si>
  <si>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</si>
  <si>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</si>
  <si>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</si>
  <si>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</si>
  <si>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</si>
  <si>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</si>
  <si>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</si>
  <si>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</si>
  <si>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</si>
  <si>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</si>
  <si>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</si>
  <si>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</si>
  <si>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</si>
  <si>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</si>
  <si>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</si>
  <si>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</si>
  <si>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</si>
  <si>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</si>
  <si>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</si>
  <si>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</si>
  <si>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</si>
  <si>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</si>
  <si>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</si>
  <si>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</si>
  <si>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</si>
  <si>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</si>
  <si>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</si>
  <si>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</si>
  <si>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</si>
  <si>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</si>
  <si>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</si>
  <si>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</si>
  <si>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</si>
  <si>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</si>
  <si>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</si>
  <si>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</si>
  <si>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</si>
  <si>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</si>
  <si>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</si>
  <si>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</si>
  <si>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</si>
  <si>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</si>
  <si>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</si>
  <si>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</si>
  <si>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</si>
  <si>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</si>
  <si>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</si>
  <si>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</si>
  <si>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</si>
  <si>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</si>
  <si>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</si>
  <si>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</si>
  <si>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</si>
  <si>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</si>
  <si>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</si>
  <si>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</si>
  <si>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</si>
  <si>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</si>
  <si>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</si>
  <si>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</si>
  <si>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</si>
  <si>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</si>
  <si>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</si>
  <si>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</si>
  <si>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</si>
  <si>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</si>
  <si>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</si>
  <si>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</si>
  <si>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</si>
  <si>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</si>
  <si>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</si>
  <si>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</si>
  <si>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</si>
  <si>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</si>
  <si>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</si>
  <si>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</si>
  <si>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</si>
  <si>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</si>
  <si>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</si>
  <si>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</si>
  <si>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</si>
  <si>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</si>
  <si>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</si>
  <si>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</si>
  <si>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</si>
  <si>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</si>
  <si>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</si>
  <si>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</si>
  <si>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</si>
  <si>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</si>
  <si>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</si>
  <si>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</si>
  <si>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</si>
  <si>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</si>
  <si>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</si>
  <si>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</si>
  <si>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</si>
  <si>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</si>
  <si>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</si>
  <si>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</si>
  <si>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</si>
  <si>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</si>
  <si>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</si>
  <si>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</si>
  <si>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</si>
  <si>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</si>
  <si>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</si>
  <si>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</si>
  <si>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</si>
  <si>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</si>
  <si>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</si>
  <si>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</si>
  <si>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</si>
  <si>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</si>
  <si>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</si>
  <si>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</si>
  <si>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</si>
  <si>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</si>
  <si>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</si>
  <si>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</si>
  <si>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</si>
  <si>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</si>
  <si>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</si>
  <si>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</si>
  <si>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</si>
  <si>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</si>
  <si>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</si>
  <si>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</si>
  <si>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</si>
  <si>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</si>
  <si>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</si>
  <si>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</si>
  <si>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</si>
  <si>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</si>
  <si>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</si>
  <si>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</si>
  <si>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</si>
  <si>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</si>
  <si>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</si>
  <si>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</si>
  <si>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</si>
  <si>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</si>
  <si>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</si>
  <si>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</si>
  <si>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</si>
  <si>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</si>
  <si>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</si>
  <si>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</si>
  <si>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</si>
  <si>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</si>
  <si>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</si>
  <si>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</si>
  <si>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</si>
  <si>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</si>
  <si>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</si>
  <si>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</si>
  <si>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</si>
  <si>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</si>
  <si>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</si>
  <si>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</si>
  <si>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</si>
  <si>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</si>
  <si>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</si>
  <si>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</si>
  <si>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</si>
  <si>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</si>
  <si>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</si>
  <si>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</si>
  <si>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</si>
  <si>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</si>
  <si>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</si>
  <si>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</si>
  <si>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</si>
  <si>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</si>
  <si>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</si>
  <si>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</si>
  <si>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</si>
  <si>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</si>
  <si>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</si>
  <si>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</si>
  <si>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</si>
  <si>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</si>
  <si>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</si>
  <si>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</si>
  <si>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</si>
  <si>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</si>
  <si>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</si>
  <si>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</si>
  <si>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</si>
  <si>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</si>
  <si>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</si>
  <si>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</si>
  <si>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</si>
  <si>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</si>
  <si>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</si>
  <si>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</si>
  <si>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</si>
  <si>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</si>
  <si>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</si>
  <si>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</si>
  <si>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</si>
  <si>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</si>
  <si>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</si>
  <si>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</si>
  <si>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</si>
  <si>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</si>
  <si>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</si>
  <si>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</si>
  <si>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</si>
  <si>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</si>
  <si>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</si>
  <si>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</si>
  <si>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</si>
  <si>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</si>
  <si>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</si>
  <si>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</si>
  <si>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</si>
  <si>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</si>
  <si>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</si>
  <si>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</si>
  <si>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</si>
  <si>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</si>
  <si>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</si>
  <si>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</si>
  <si>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</si>
  <si>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</si>
  <si>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</si>
  <si>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</si>
  <si>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</si>
  <si>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</si>
  <si>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</si>
  <si>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</si>
  <si>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</si>
  <si>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</si>
  <si>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</si>
  <si>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</si>
  <si>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</si>
  <si>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</si>
  <si>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</si>
  <si>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</si>
  <si>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</si>
  <si>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</si>
  <si>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</si>
  <si>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</si>
  <si>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</si>
  <si>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</si>
  <si>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</si>
  <si>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</si>
  <si>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</si>
  <si>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</si>
  <si>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</si>
  <si>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</si>
  <si>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</si>
  <si>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</si>
  <si>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</si>
  <si>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</si>
  <si>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</si>
  <si>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</si>
  <si>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</si>
  <si>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</si>
  <si>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</si>
  <si>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</si>
  <si>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</si>
  <si>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</si>
  <si>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</si>
  <si>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</si>
  <si>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</si>
  <si>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</si>
  <si>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</si>
  <si>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</si>
  <si>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</si>
  <si>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</si>
  <si>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</si>
  <si>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</si>
  <si>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</si>
  <si>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</si>
  <si>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</si>
  <si>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</si>
  <si>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</si>
  <si>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</si>
  <si>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</si>
  <si>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</si>
  <si>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</si>
  <si>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</si>
  <si>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</si>
  <si>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</si>
  <si>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</si>
  <si>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</si>
  <si>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</si>
  <si>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</si>
  <si>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</si>
  <si>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</si>
  <si>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</si>
  <si>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</si>
  <si>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</si>
  <si>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</si>
  <si>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</si>
  <si>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</si>
  <si>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</si>
  <si>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</si>
  <si>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</si>
  <si>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</si>
  <si>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</si>
  <si>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</si>
  <si>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</si>
  <si>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</si>
  <si>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</si>
  <si>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</si>
  <si>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</si>
  <si>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</si>
  <si>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</si>
  <si>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</si>
  <si>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</si>
  <si>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</si>
  <si>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</si>
  <si>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</si>
  <si>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</si>
  <si>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</si>
  <si>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</si>
  <si>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</si>
  <si>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</si>
  <si>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</si>
  <si>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</si>
  <si>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</si>
  <si>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</si>
  <si>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</si>
  <si>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</si>
  <si>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</si>
  <si>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</si>
  <si>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</si>
  <si>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</si>
  <si>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</si>
  <si>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</si>
  <si>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</si>
  <si>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</si>
  <si>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</si>
  <si>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</si>
  <si>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</si>
  <si>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</si>
  <si>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</si>
  <si>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</si>
  <si>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</si>
  <si>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</si>
  <si>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</si>
  <si>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</si>
  <si>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</si>
  <si>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</si>
  <si>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</si>
  <si>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</si>
  <si>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</si>
  <si>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</si>
  <si>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</si>
  <si>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</si>
  <si>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</si>
  <si>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</si>
  <si>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</si>
  <si>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</si>
  <si>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</si>
  <si>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</si>
  <si>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</si>
  <si>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</si>
  <si>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</si>
  <si>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</si>
  <si>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</si>
  <si>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</si>
  <si>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</si>
  <si>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</si>
  <si>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</si>
  <si>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</si>
  <si>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</si>
  <si>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</si>
  <si>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</si>
  <si>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</si>
  <si>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</si>
  <si>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</si>
  <si>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</si>
  <si>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</si>
  <si>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</si>
  <si>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</si>
  <si>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</si>
  <si>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</si>
  <si>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</si>
  <si>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</si>
  <si>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</si>
  <si>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</si>
  <si>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</si>
  <si>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</si>
  <si>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</si>
  <si>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</si>
  <si>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</si>
  <si>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</si>
  <si>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</si>
  <si>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</si>
  <si>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</si>
  <si>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</si>
  <si>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</si>
  <si>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</si>
  <si>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</si>
  <si>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</si>
  <si>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</si>
  <si>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</si>
  <si>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</si>
  <si>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</si>
  <si>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</si>
  <si>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</si>
  <si>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</si>
  <si>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</si>
  <si>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</si>
  <si>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</si>
  <si>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</si>
  <si>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</si>
  <si>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</si>
  <si>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</si>
  <si>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</si>
  <si>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</si>
  <si>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</si>
  <si>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</si>
  <si>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</si>
  <si>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</si>
  <si>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</si>
  <si>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</si>
  <si>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</si>
  <si>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</si>
  <si>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</si>
  <si>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</si>
  <si>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</si>
  <si>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</si>
  <si>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</si>
  <si>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</si>
  <si>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</si>
  <si>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</si>
  <si>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</si>
  <si>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</si>
  <si>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</si>
  <si>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</si>
  <si>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</si>
  <si>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</si>
  <si>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</si>
  <si>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</si>
  <si>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</si>
  <si>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</si>
  <si>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</si>
  <si>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</si>
  <si>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</si>
  <si>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</si>
  <si>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</si>
  <si>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</si>
  <si>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</si>
  <si>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</si>
  <si>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</si>
  <si>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</si>
  <si>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</si>
  <si>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</si>
  <si>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</si>
  <si>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</si>
  <si>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</si>
  <si>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</si>
  <si>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</si>
  <si>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</si>
  <si>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</si>
  <si>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</si>
  <si>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</si>
  <si>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</si>
  <si>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</si>
  <si>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</si>
  <si>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</si>
  <si>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</si>
  <si>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</si>
  <si>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</si>
  <si>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</si>
  <si>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</si>
  <si>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</si>
  <si>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</si>
  <si>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</si>
  <si>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</si>
  <si>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</si>
  <si>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</si>
  <si>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</si>
  <si>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</si>
  <si>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</si>
  <si>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</si>
  <si>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</si>
  <si>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</si>
  <si>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</si>
  <si>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</si>
  <si>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</si>
  <si>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</si>
  <si>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</si>
  <si>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</si>
  <si>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</si>
  <si>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</si>
  <si>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</si>
  <si>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</si>
  <si>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</si>
  <si>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</si>
  <si>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</si>
  <si>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</si>
  <si>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</si>
  <si>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</si>
  <si>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</si>
  <si>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</si>
  <si>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</si>
  <si>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</si>
  <si>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</si>
  <si>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</si>
  <si>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</si>
  <si>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</si>
  <si>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</si>
  <si>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</si>
  <si>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</si>
  <si>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</si>
  <si>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</si>
  <si>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</si>
  <si>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</si>
  <si>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</si>
  <si>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</si>
  <si>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</si>
  <si>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</si>
  <si>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</si>
  <si>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</si>
  <si>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</si>
  <si>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</si>
  <si>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</si>
  <si>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</si>
  <si>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</si>
  <si>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</si>
  <si>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</si>
  <si>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</si>
  <si>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</si>
  <si>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</si>
  <si>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</si>
  <si>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</si>
  <si>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</si>
  <si>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</si>
  <si>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</si>
  <si>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</si>
  <si>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</si>
  <si>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</si>
  <si>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</si>
  <si>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</si>
  <si>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</si>
  <si>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</si>
  <si>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</si>
  <si>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</si>
  <si>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</si>
  <si>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</si>
  <si>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</si>
  <si>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</si>
  <si>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</si>
  <si>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</si>
  <si>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</si>
  <si>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</si>
  <si>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</si>
  <si>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</si>
  <si>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</si>
  <si>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</si>
  <si>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</si>
  <si>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</si>
  <si>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</si>
  <si>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</si>
  <si>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</si>
  <si>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</si>
  <si>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</si>
  <si>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</si>
  <si>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</si>
  <si>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</si>
  <si>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</si>
  <si>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</si>
  <si>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</si>
  <si>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</si>
  <si>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</si>
  <si>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</si>
  <si>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</si>
  <si>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</si>
  <si>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</si>
  <si>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</si>
  <si>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</si>
  <si>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</si>
  <si>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</si>
  <si>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</si>
  <si>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</si>
  <si>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</si>
  <si>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</si>
  <si>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</si>
  <si>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</si>
  <si>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</si>
  <si>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</si>
  <si>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</si>
  <si>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</si>
  <si>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</si>
  <si>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</si>
  <si>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</si>
  <si>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</si>
  <si>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</si>
  <si>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</si>
  <si>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</si>
  <si>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</si>
  <si>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</si>
  <si>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</si>
  <si>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</si>
  <si>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</si>
  <si>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</si>
  <si>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</si>
  <si>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</si>
  <si>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</si>
  <si>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</si>
  <si>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</si>
  <si>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</si>
  <si>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</si>
  <si>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</si>
  <si>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</si>
  <si>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</si>
  <si>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</si>
  <si>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</si>
  <si>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</si>
  <si>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</si>
  <si>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</si>
  <si>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</si>
  <si>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</si>
  <si>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</si>
  <si>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</si>
  <si>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</si>
  <si>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</si>
  <si>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</si>
  <si>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</si>
  <si>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</si>
  <si>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</si>
  <si>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</si>
  <si>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</si>
  <si>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</si>
  <si>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</si>
  <si>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</si>
  <si>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</si>
  <si>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</si>
  <si>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</si>
  <si>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</si>
  <si>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</si>
  <si>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</si>
  <si>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</si>
  <si>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</si>
  <si>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</si>
  <si>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</si>
  <si>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</si>
  <si>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</si>
  <si>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</si>
  <si>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</si>
  <si>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</si>
  <si>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</si>
  <si>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</si>
  <si>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</si>
  <si>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</si>
  <si>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</si>
  <si>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</si>
  <si>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</si>
  <si>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</si>
  <si>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</si>
  <si>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</si>
  <si>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</si>
  <si>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</si>
  <si>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</si>
  <si>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</si>
  <si>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</si>
  <si>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</si>
  <si>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</si>
  <si>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</si>
  <si>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</si>
  <si>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</si>
  <si>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</si>
  <si>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</si>
  <si>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</si>
  <si>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</si>
  <si>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</si>
  <si>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</si>
  <si>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</si>
  <si>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</si>
  <si>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</si>
  <si>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</si>
  <si>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</si>
  <si>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</si>
  <si>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</si>
  <si>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</si>
  <si>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</si>
  <si>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</si>
  <si>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</si>
  <si>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</si>
  <si>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</si>
  <si>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</si>
  <si>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</si>
  <si>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</si>
  <si>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</si>
  <si>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</si>
  <si>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</si>
  <si>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</si>
  <si>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</si>
  <si>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</si>
  <si>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</si>
  <si>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</si>
  <si>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</si>
  <si>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</si>
  <si>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</si>
  <si>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</si>
  <si>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</si>
  <si>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</si>
  <si>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</si>
  <si>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</si>
  <si>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</si>
  <si>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</si>
  <si>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</si>
  <si>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</si>
  <si>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</si>
  <si>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</si>
  <si>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</si>
  <si>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</si>
  <si>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</si>
  <si>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</si>
  <si>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</si>
  <si>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</si>
  <si>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</si>
  <si>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</si>
  <si>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</si>
  <si>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</si>
  <si>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</si>
  <si>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</si>
  <si>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</si>
  <si>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</si>
  <si>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</si>
  <si>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</si>
  <si>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</si>
  <si>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</si>
  <si>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</si>
  <si>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</si>
  <si>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</si>
  <si>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</si>
  <si>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</si>
  <si>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</si>
  <si>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</si>
  <si>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</si>
  <si>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</si>
  <si>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</si>
  <si>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</si>
  <si>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</si>
  <si>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</si>
  <si>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</si>
  <si>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</si>
  <si>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</si>
  <si>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</si>
  <si>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</si>
  <si>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</si>
  <si>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</si>
  <si>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</si>
  <si>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</si>
  <si>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</si>
  <si>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</si>
  <si>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</si>
  <si>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</si>
  <si>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</si>
  <si>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</si>
  <si>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</si>
  <si>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</si>
  <si>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</si>
  <si>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</si>
  <si>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</si>
  <si>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</si>
  <si>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</si>
  <si>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</si>
  <si>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</si>
  <si>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</si>
  <si>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</si>
  <si>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</si>
  <si>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</si>
  <si>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</si>
  <si>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</si>
  <si>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</si>
  <si>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</si>
  <si>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</si>
  <si>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</si>
  <si>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</si>
  <si>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</si>
  <si>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</si>
  <si>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</si>
  <si>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</si>
  <si>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</si>
  <si>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</si>
  <si>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</si>
  <si>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</si>
  <si>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</si>
  <si>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</si>
  <si>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</si>
  <si>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</si>
  <si>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</si>
  <si>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</si>
  <si>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</si>
  <si>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</si>
  <si>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</si>
  <si>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</si>
  <si>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</si>
  <si>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</si>
  <si>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</si>
  <si>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</si>
  <si>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</si>
  <si>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</si>
  <si>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</si>
  <si>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</si>
  <si>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</si>
  <si>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</si>
  <si>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</si>
  <si>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</si>
  <si>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</si>
  <si>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</si>
  <si>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</si>
  <si>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</si>
  <si>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</si>
  <si>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</si>
  <si>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</si>
  <si>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</si>
  <si>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</si>
  <si>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</si>
  <si>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</si>
  <si>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</si>
  <si>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</si>
  <si>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</si>
  <si>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</si>
  <si>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</si>
  <si>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</si>
  <si>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</si>
  <si>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</si>
  <si>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</si>
  <si>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</si>
  <si>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</si>
  <si>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</si>
  <si>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</si>
  <si>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</si>
  <si>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</si>
  <si>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</si>
  <si>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</si>
  <si>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</si>
  <si>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</si>
  <si>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</si>
  <si>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</si>
  <si>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</si>
  <si>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</si>
  <si>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</si>
  <si>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</si>
  <si>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</si>
  <si>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</si>
  <si>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</si>
  <si>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</si>
  <si>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</si>
  <si>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</si>
  <si>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</si>
  <si>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</si>
  <si>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</si>
  <si>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</si>
  <si>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</si>
  <si>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</si>
  <si>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</si>
  <si>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</si>
  <si>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</si>
  <si>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</si>
  <si>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</si>
  <si>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</si>
  <si>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</si>
  <si>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</si>
  <si>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</si>
  <si>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</si>
  <si>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</si>
  <si>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</si>
  <si>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</si>
  <si>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</si>
  <si>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</si>
  <si>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</si>
  <si>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</si>
  <si>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</si>
  <si>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</si>
  <si>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</si>
  <si>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</si>
  <si>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</si>
  <si>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</si>
  <si>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</si>
  <si>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</si>
  <si>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</si>
  <si>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</si>
  <si>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</si>
  <si>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</si>
  <si>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</si>
  <si>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</si>
  <si>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</si>
  <si>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</si>
  <si>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</si>
  <si>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</si>
  <si>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</si>
  <si>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</si>
  <si>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</si>
  <si>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</si>
  <si>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</si>
  <si>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</si>
  <si>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</si>
  <si>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</si>
  <si>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</si>
  <si>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</si>
  <si>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</si>
  <si>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</si>
  <si>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</si>
  <si>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</si>
  <si>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</si>
  <si>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</si>
  <si>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</si>
  <si>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</si>
  <si>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</si>
  <si>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</si>
  <si>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</si>
  <si>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</si>
  <si>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</si>
  <si>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</si>
  <si>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</si>
  <si>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</si>
  <si>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</si>
  <si>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</si>
  <si>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</si>
  <si>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</si>
  <si>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</si>
  <si>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</si>
  <si>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</si>
  <si>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</si>
  <si>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</si>
  <si>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</si>
  <si>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</si>
  <si>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</si>
  <si>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</si>
  <si>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</si>
  <si>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</si>
  <si>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</si>
  <si>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</si>
  <si>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</si>
  <si>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</si>
  <si>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</si>
  <si>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</si>
  <si>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</si>
  <si>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</si>
  <si>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</si>
  <si>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</si>
  <si>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</si>
  <si>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</si>
  <si>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</si>
  <si>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</si>
  <si>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</si>
  <si>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</si>
  <si>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</si>
  <si>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</si>
  <si>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</si>
  <si>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</si>
  <si>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</si>
  <si>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</si>
  <si>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</si>
  <si>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</si>
  <si>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</si>
  <si>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</si>
  <si>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</si>
  <si>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</si>
  <si>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</si>
  <si>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</si>
  <si>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</si>
  <si>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</si>
  <si>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</si>
  <si>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</si>
  <si>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</si>
  <si>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</si>
  <si>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</si>
  <si>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</si>
  <si>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</si>
  <si>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</si>
  <si>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</si>
  <si>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</si>
  <si>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</si>
  <si>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</si>
  <si>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</si>
  <si>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</si>
  <si>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</si>
  <si>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</si>
  <si>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</si>
  <si>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</si>
  <si>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</si>
  <si>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</si>
  <si>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</si>
  <si>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</si>
  <si>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</si>
  <si>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</si>
  <si>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</si>
  <si>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</si>
  <si>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</si>
  <si>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</si>
  <si>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</si>
  <si>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</si>
  <si>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</si>
  <si>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</si>
  <si>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</si>
  <si>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</si>
  <si>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</si>
  <si>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</si>
  <si>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</si>
  <si>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</si>
  <si>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</si>
  <si>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</si>
  <si>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</si>
  <si>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</si>
  <si>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</si>
  <si>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</si>
  <si>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</si>
  <si>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</si>
  <si>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</si>
  <si>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</si>
  <si>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</si>
  <si>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</si>
  <si>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</si>
  <si>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</si>
  <si>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</si>
  <si>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</si>
  <si>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</si>
  <si>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</si>
  <si>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</si>
  <si>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</si>
  <si>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</si>
  <si>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</si>
  <si>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</si>
  <si>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</si>
  <si>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</si>
  <si>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</si>
  <si>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</si>
  <si>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</si>
  <si>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</si>
  <si>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</si>
  <si>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</si>
  <si>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</si>
  <si>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</si>
  <si>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</si>
  <si>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</si>
  <si>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</si>
  <si>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</si>
  <si>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</si>
  <si>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</si>
  <si>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</si>
  <si>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</si>
  <si>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</si>
  <si>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</si>
  <si>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</si>
  <si>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</si>
  <si>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</si>
  <si>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</si>
  <si>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</si>
  <si>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</si>
  <si>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</si>
  <si>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</si>
  <si>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</si>
  <si>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</si>
  <si>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</si>
  <si>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</si>
  <si>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</si>
  <si>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</si>
  <si>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</si>
  <si>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</si>
  <si>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</si>
  <si>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</si>
  <si>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</si>
  <si>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</si>
  <si>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</si>
  <si>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</si>
  <si>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</si>
  <si>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</si>
  <si>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</si>
  <si>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</si>
  <si>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</si>
  <si>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</si>
  <si>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</si>
  <si>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</si>
  <si>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</si>
  <si>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</si>
  <si>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</si>
  <si>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</si>
  <si>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</si>
  <si>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</si>
  <si>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</si>
  <si>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</si>
  <si>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</si>
  <si>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</si>
  <si>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</si>
  <si>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</si>
  <si>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</si>
  <si>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</si>
  <si>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</si>
  <si>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</si>
  <si>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</si>
  <si>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</si>
  <si>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</si>
  <si>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</si>
  <si>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</si>
  <si>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</si>
  <si>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</si>
  <si>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</si>
  <si>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</si>
  <si>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</si>
  <si>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</si>
  <si>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</si>
  <si>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</si>
  <si>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</si>
  <si>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</si>
  <si>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</si>
  <si>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</si>
  <si>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</si>
  <si>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</si>
  <si>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</si>
  <si>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</si>
  <si>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</si>
  <si>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</si>
  <si>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</si>
  <si>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</si>
  <si>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</si>
  <si>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</si>
  <si>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</si>
  <si>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</si>
  <si>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</si>
  <si>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</si>
  <si>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</si>
  <si>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</si>
  <si>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</si>
  <si>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</si>
  <si>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</si>
  <si>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</si>
  <si>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</si>
  <si>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</si>
  <si>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</si>
  <si>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</si>
  <si>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</si>
  <si>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</si>
  <si>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</si>
  <si>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</si>
  <si>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</si>
  <si>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</si>
  <si>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</si>
  <si>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</si>
  <si>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</si>
  <si>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</si>
  <si>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</si>
  <si>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</si>
  <si>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</si>
  <si>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</si>
  <si>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</si>
  <si>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</si>
  <si>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</si>
  <si>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</si>
  <si>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</si>
  <si>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</si>
  <si>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</si>
  <si>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</si>
  <si>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</si>
  <si>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</si>
  <si>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</si>
  <si>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</si>
  <si>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</si>
  <si>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</si>
  <si>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</si>
  <si>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</si>
  <si>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</si>
  <si>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</si>
  <si>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</si>
  <si>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</si>
  <si>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</si>
  <si>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</si>
  <si>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</si>
  <si>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</si>
  <si>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</si>
  <si>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</si>
  <si>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</si>
  <si>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</si>
  <si>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</si>
  <si>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</si>
  <si>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</si>
  <si>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</si>
  <si>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</si>
  <si>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</si>
  <si>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</si>
  <si>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</si>
  <si>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</si>
  <si>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</si>
  <si>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</si>
  <si>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</si>
  <si>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</si>
  <si>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</si>
  <si>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</si>
  <si>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</si>
  <si>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</si>
  <si>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</si>
  <si>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</si>
  <si>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</si>
  <si>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</si>
  <si>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</si>
  <si>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</si>
  <si>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</si>
  <si>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</si>
  <si>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</si>
  <si>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</si>
  <si>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</si>
  <si>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</si>
  <si>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</si>
  <si>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</si>
  <si>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</si>
  <si>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</si>
  <si>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</si>
  <si>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</si>
  <si>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</si>
  <si>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</si>
  <si>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</si>
  <si>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</si>
  <si>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</si>
  <si>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</si>
  <si>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</si>
  <si>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</si>
  <si>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</si>
  <si>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</si>
  <si>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</si>
  <si>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</si>
  <si>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</si>
  <si>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</si>
  <si>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</si>
  <si>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</si>
  <si>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</si>
  <si>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</si>
  <si>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</si>
  <si>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</si>
  <si>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</si>
  <si>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</si>
  <si>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</si>
  <si>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</si>
  <si>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</si>
  <si>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</si>
  <si>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</si>
  <si>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</si>
  <si>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</si>
  <si>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</si>
  <si>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</si>
  <si>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</si>
  <si>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</si>
  <si>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</si>
  <si>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</si>
  <si>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</si>
  <si>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</si>
  <si>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</si>
  <si>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</si>
  <si>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</si>
  <si>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</si>
  <si>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</si>
  <si>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</si>
  <si>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</si>
  <si>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</si>
  <si>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</si>
  <si>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</si>
  <si>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</si>
  <si>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</si>
  <si>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</si>
  <si>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</si>
  <si>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</si>
  <si>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</si>
  <si>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</si>
  <si>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</si>
  <si>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</si>
  <si>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</si>
  <si>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</si>
  <si>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</si>
  <si>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</si>
  <si>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</si>
  <si>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</si>
  <si>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</si>
  <si>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</si>
  <si>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</si>
  <si>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</si>
  <si>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</si>
  <si>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</si>
  <si>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</si>
  <si>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</si>
  <si>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</si>
  <si>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</si>
  <si>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</si>
  <si>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</si>
  <si>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</si>
  <si>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</si>
  <si>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</si>
  <si>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</si>
  <si>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</si>
  <si>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</si>
  <si>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</si>
  <si>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</si>
  <si>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</si>
  <si>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</si>
  <si>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</si>
  <si>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</si>
  <si>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</si>
  <si>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</si>
  <si>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</si>
  <si>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</si>
  <si>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</si>
  <si>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</si>
  <si>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</si>
  <si>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</si>
  <si>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</si>
  <si>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</si>
  <si>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</si>
  <si>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</si>
  <si>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</si>
  <si>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</si>
  <si>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</si>
  <si>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</si>
  <si>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</si>
  <si>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</si>
  <si>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</si>
  <si>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</si>
  <si>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</si>
  <si>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</si>
  <si>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</si>
  <si>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</si>
  <si>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</si>
  <si>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</si>
  <si>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</si>
  <si>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</si>
  <si>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</si>
  <si>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</si>
  <si>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</si>
  <si>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</si>
  <si>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</si>
  <si>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</si>
  <si>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</si>
  <si>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</si>
  <si>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</si>
  <si>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</si>
  <si>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</si>
  <si>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</si>
  <si>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</si>
  <si>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</si>
  <si>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</si>
  <si>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</si>
  <si>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</si>
  <si>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</si>
  <si>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</si>
  <si>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</si>
  <si>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</si>
  <si>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</si>
  <si>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</si>
  <si>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</si>
  <si>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</si>
  <si>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</si>
  <si>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</si>
  <si>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</si>
  <si>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</si>
  <si>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</si>
  <si>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</si>
  <si>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</si>
  <si>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</si>
  <si>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</si>
  <si>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</si>
  <si>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</si>
  <si>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</si>
  <si>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</si>
  <si>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</si>
  <si>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</si>
  <si>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</si>
  <si>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</si>
  <si>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</si>
  <si>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</si>
  <si>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</si>
  <si>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</si>
  <si>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</si>
  <si>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</si>
  <si>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</si>
  <si>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</si>
  <si>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</si>
  <si>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</si>
  <si>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</si>
  <si>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</si>
  <si>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</si>
  <si>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</si>
  <si>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</si>
  <si>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</si>
  <si>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</si>
  <si>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</si>
  <si>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</si>
  <si>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</si>
  <si>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</si>
  <si>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</si>
  <si>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</si>
  <si>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</si>
  <si>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</si>
  <si>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</si>
  <si>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</si>
  <si>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</si>
  <si>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</si>
  <si>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</si>
  <si>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</si>
  <si>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</si>
  <si>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</si>
  <si>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</si>
  <si>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</si>
  <si>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</si>
  <si>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</si>
  <si>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</si>
  <si>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</si>
  <si>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</si>
  <si>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</si>
  <si>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</si>
  <si>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</si>
  <si>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</si>
  <si>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</si>
  <si>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</si>
  <si>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</si>
  <si>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</si>
  <si>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</si>
  <si>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</si>
  <si>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</si>
  <si>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</si>
  <si>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</si>
  <si>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</si>
  <si>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</si>
  <si>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</si>
  <si>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</si>
  <si>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</si>
  <si>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</si>
  <si>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</si>
  <si>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</si>
  <si>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</si>
  <si>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</si>
  <si>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</si>
  <si>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</si>
  <si>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</si>
  <si>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</si>
  <si>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</si>
  <si>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</si>
  <si>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</si>
  <si>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</si>
  <si>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</si>
  <si>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</si>
  <si>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</si>
  <si>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</si>
  <si>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</si>
  <si>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</si>
  <si>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</si>
  <si>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</si>
  <si>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</si>
  <si>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</si>
  <si>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</si>
  <si>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</si>
  <si>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</si>
  <si>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</si>
  <si>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</si>
  <si>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</si>
  <si>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</si>
  <si>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</si>
  <si>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</si>
  <si>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</si>
  <si>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</si>
  <si>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</si>
  <si>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</si>
  <si>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</si>
  <si>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</si>
  <si>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</si>
  <si>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</si>
  <si>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</si>
  <si>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</si>
  <si>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</si>
  <si>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</si>
  <si>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</si>
  <si>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</si>
  <si>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</si>
  <si>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</si>
  <si>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</si>
  <si>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</si>
  <si>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</si>
  <si>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</si>
  <si>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</si>
  <si>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</si>
  <si>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</si>
  <si>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</si>
  <si>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</si>
  <si>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</si>
  <si>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</si>
  <si>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</si>
  <si>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</si>
  <si>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</si>
  <si>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</si>
  <si>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</si>
  <si>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</si>
  <si>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</si>
  <si>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</si>
  <si>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</si>
  <si>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</si>
  <si>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</si>
  <si>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</si>
  <si>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</si>
  <si>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</si>
  <si>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</si>
  <si>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</si>
  <si>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</si>
  <si>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</si>
  <si>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</si>
  <si>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</si>
  <si>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</si>
  <si>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</si>
  <si>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</si>
  <si>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</si>
  <si>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</si>
  <si>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</si>
  <si>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</si>
  <si>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</si>
  <si>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</si>
  <si>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</si>
  <si>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</si>
  <si>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</si>
  <si>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</si>
  <si>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</si>
  <si>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</si>
  <si>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</si>
  <si>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</si>
  <si>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</si>
  <si>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</si>
  <si>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</si>
  <si>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</si>
  <si>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</si>
  <si>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</si>
  <si>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</si>
  <si>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</si>
  <si>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</si>
  <si>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</si>
  <si>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</si>
  <si>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</si>
  <si>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</si>
  <si>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</si>
  <si>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</si>
  <si>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</si>
  <si>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</si>
  <si>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</si>
  <si>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</si>
  <si>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</si>
  <si>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</si>
  <si>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</si>
  <si>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</si>
  <si>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</si>
  <si>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</si>
  <si>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</si>
  <si>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</si>
  <si>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</si>
  <si>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</si>
  <si>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</si>
  <si>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</si>
  <si>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</si>
  <si>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</si>
  <si>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</si>
  <si>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</si>
  <si>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</si>
  <si>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</si>
  <si>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</si>
  <si>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</si>
  <si>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</si>
  <si>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</si>
  <si>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</si>
  <si>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</si>
  <si>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</si>
  <si>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</si>
  <si>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</si>
  <si>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</si>
  <si>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</si>
  <si>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</si>
  <si>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</si>
  <si>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</si>
  <si>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</si>
  <si>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</si>
  <si>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</si>
  <si>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</si>
  <si>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</si>
  <si>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</si>
  <si>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</si>
  <si>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</si>
  <si>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</si>
  <si>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</si>
  <si>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</si>
  <si>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</si>
  <si>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</si>
  <si>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</si>
  <si>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</si>
  <si>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</si>
  <si>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</si>
  <si>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</si>
  <si>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</si>
  <si>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</si>
  <si>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</si>
  <si>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</si>
  <si>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</si>
  <si>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</si>
  <si>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</si>
  <si>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</si>
  <si>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</si>
  <si>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</si>
  <si>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</si>
  <si>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</si>
  <si>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</si>
  <si>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</si>
  <si>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</si>
  <si>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</si>
  <si>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</si>
  <si>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</si>
  <si>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</si>
  <si>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</si>
  <si>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</si>
  <si>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</si>
  <si>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</si>
  <si>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</si>
  <si>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</si>
  <si>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</si>
  <si>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</si>
  <si>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</si>
  <si>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</si>
  <si>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</si>
  <si>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</si>
  <si>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</si>
  <si>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</si>
  <si>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</si>
  <si>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</si>
  <si>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</si>
  <si>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</si>
  <si>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</si>
  <si>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</si>
  <si>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</si>
  <si>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</si>
  <si>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</si>
  <si>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</si>
  <si>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</si>
  <si>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</si>
  <si>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</si>
  <si>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</si>
  <si>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</si>
  <si>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</si>
  <si>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</si>
  <si>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</si>
  <si>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</si>
  <si>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</si>
  <si>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</si>
  <si>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</si>
  <si>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</si>
  <si>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</si>
  <si>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</si>
  <si>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</si>
  <si>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</si>
  <si>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</si>
  <si>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</si>
  <si>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</si>
  <si>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</si>
  <si>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</si>
  <si>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</si>
  <si>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</si>
  <si>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</si>
  <si>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</si>
  <si>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</si>
  <si>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</si>
  <si>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</si>
  <si>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</si>
  <si>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</si>
  <si>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</si>
  <si>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</si>
  <si>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</si>
  <si>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</si>
  <si>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</si>
  <si>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</si>
  <si>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</si>
  <si>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</si>
  <si>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</si>
  <si>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</si>
  <si>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</si>
  <si>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</si>
  <si>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</si>
  <si>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</si>
  <si>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</si>
  <si>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</si>
  <si>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</si>
  <si>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</si>
  <si>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</si>
  <si>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</si>
  <si>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</si>
  <si>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</si>
  <si>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</si>
  <si>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</si>
  <si>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</si>
  <si>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</si>
  <si>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</si>
  <si>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</si>
  <si>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</si>
  <si>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</si>
  <si>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</si>
  <si>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</si>
  <si>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</si>
  <si>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</si>
  <si>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</si>
  <si>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</si>
  <si>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</si>
  <si>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</si>
  <si>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</si>
  <si>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</si>
  <si>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</si>
  <si>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</si>
  <si>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</si>
  <si>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</si>
  <si>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</si>
  <si>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</si>
  <si>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</si>
  <si>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</si>
  <si>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</si>
  <si>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</si>
  <si>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</si>
  <si>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</si>
  <si>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</si>
  <si>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</si>
  <si>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</si>
  <si>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</si>
  <si>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</si>
  <si>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</si>
  <si>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</si>
  <si>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</si>
  <si>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</si>
  <si>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</si>
  <si>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</si>
  <si>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</si>
  <si>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</si>
  <si>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</si>
  <si>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</si>
  <si>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</si>
  <si>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</si>
  <si>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</si>
  <si>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</si>
  <si>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</si>
  <si>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</si>
  <si>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</si>
  <si>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</si>
  <si>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</si>
  <si>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</si>
  <si>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</si>
  <si>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</si>
  <si>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</si>
  <si>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</si>
  <si>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</si>
  <si>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</si>
  <si>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</si>
  <si>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</si>
  <si>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</si>
  <si>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</si>
  <si>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</si>
  <si>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</si>
  <si>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</si>
  <si>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</si>
  <si>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</si>
  <si>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</si>
  <si>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</si>
  <si>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</si>
  <si>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</si>
  <si>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</si>
  <si>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</si>
  <si>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</si>
  <si>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</si>
  <si>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</si>
  <si>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</si>
  <si>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</si>
  <si>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</si>
  <si>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</si>
  <si>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</si>
  <si>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</si>
  <si>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</si>
  <si>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</si>
  <si>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</si>
  <si>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</si>
  <si>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</si>
  <si>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</si>
  <si>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</si>
  <si>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</si>
  <si>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</si>
  <si>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</si>
  <si>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</si>
  <si>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</si>
  <si>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</si>
  <si>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</si>
  <si>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</si>
  <si>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</si>
  <si>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</si>
  <si>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</si>
  <si>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</si>
  <si>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</si>
  <si>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</si>
  <si>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</si>
  <si>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</si>
  <si>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</si>
  <si>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</si>
  <si>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</si>
  <si>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</si>
  <si>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</si>
  <si>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</si>
  <si>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</si>
  <si>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</si>
  <si>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</si>
  <si>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</si>
  <si>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</si>
  <si>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</si>
  <si>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</si>
  <si>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</si>
  <si>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</si>
  <si>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</si>
  <si>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</si>
  <si>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</si>
  <si>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</si>
  <si>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</si>
  <si>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</si>
  <si>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</si>
  <si>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</si>
  <si>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</si>
  <si>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</si>
  <si>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</si>
  <si>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</si>
  <si>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</si>
  <si>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</si>
  <si>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</si>
  <si>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</si>
  <si>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</si>
  <si>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</si>
  <si>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</si>
  <si>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</si>
  <si>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</si>
  <si>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</si>
  <si>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</si>
  <si>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</si>
  <si>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</si>
  <si>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</si>
  <si>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</si>
  <si>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</si>
  <si>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</si>
  <si>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</si>
  <si>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</si>
  <si>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</si>
  <si>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</si>
  <si>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</si>
  <si>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</si>
  <si>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</si>
  <si>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</si>
  <si>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</si>
  <si>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</si>
  <si>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</si>
  <si>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</si>
  <si>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</si>
  <si>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</si>
  <si>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</si>
  <si>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</si>
  <si>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</si>
  <si>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</si>
  <si>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</si>
  <si>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</si>
  <si>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</si>
  <si>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</si>
  <si>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</si>
  <si>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</si>
  <si>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</si>
  <si>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</si>
  <si>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</si>
  <si>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</si>
  <si>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</si>
  <si>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</si>
  <si>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</si>
  <si>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</si>
  <si>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</si>
  <si>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</si>
  <si>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</si>
  <si>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</si>
  <si>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</si>
  <si>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</si>
  <si>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</si>
  <si>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</si>
  <si>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</si>
  <si>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</si>
  <si>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</si>
  <si>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</si>
  <si>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</si>
  <si>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</si>
  <si>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</si>
  <si>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</si>
  <si>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</si>
  <si>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</si>
  <si>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</si>
  <si>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</si>
  <si>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</si>
  <si>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</si>
  <si>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</si>
  <si>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</si>
  <si>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</si>
  <si>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</si>
  <si>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</si>
  <si>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</si>
  <si>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</si>
  <si>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</si>
  <si>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</si>
  <si>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</si>
  <si>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</si>
  <si>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</si>
  <si>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</si>
  <si>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</si>
  <si>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</si>
  <si>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</si>
  <si>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</si>
  <si>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</si>
  <si>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</si>
  <si>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</si>
  <si>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</si>
  <si>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</si>
  <si>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</si>
  <si>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</si>
  <si>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</si>
  <si>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</si>
  <si>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</si>
  <si>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</si>
  <si>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</si>
  <si>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</si>
  <si>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</si>
  <si>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</si>
  <si>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</si>
  <si>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</si>
  <si>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</si>
  <si>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</si>
  <si>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</si>
  <si>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</si>
  <si>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</si>
  <si>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</si>
  <si>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</si>
  <si>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</si>
  <si>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</si>
  <si>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</si>
  <si>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</si>
  <si>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</si>
  <si>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</si>
  <si>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</si>
  <si>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</si>
  <si>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</si>
  <si>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</si>
  <si>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</si>
  <si>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</si>
  <si>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</si>
  <si>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</si>
  <si>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</si>
  <si>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</si>
  <si>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</si>
  <si>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</si>
  <si>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</si>
  <si>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</si>
  <si>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</si>
  <si>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</si>
  <si>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</si>
  <si>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</si>
  <si>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</si>
  <si>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</si>
  <si>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</si>
  <si>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</si>
  <si>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</si>
  <si>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</si>
  <si>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</si>
  <si>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</si>
  <si>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</si>
  <si>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</si>
  <si>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</si>
  <si>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</si>
  <si>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</si>
  <si>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</si>
  <si>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</si>
  <si>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</si>
  <si>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</si>
  <si>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</si>
  <si>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</si>
  <si>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</si>
  <si>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</si>
  <si>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</si>
  <si>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</si>
  <si>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</si>
  <si>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</si>
  <si>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</si>
  <si>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</si>
  <si>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</si>
  <si>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</si>
  <si>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</si>
  <si>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</si>
  <si>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</si>
  <si>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</si>
  <si>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</si>
  <si>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</si>
  <si>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</si>
  <si>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</si>
  <si>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</si>
  <si>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</si>
  <si>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</si>
  <si>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</si>
  <si>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</si>
  <si>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</si>
  <si>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</si>
  <si>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</si>
  <si>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</si>
  <si>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</si>
  <si>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</si>
  <si>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</si>
  <si>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</si>
  <si>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</si>
  <si>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</si>
  <si>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</si>
  <si>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</si>
  <si>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</si>
  <si>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</si>
  <si>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</si>
  <si>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</si>
  <si>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</si>
  <si>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</si>
  <si>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</si>
  <si>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</si>
  <si>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</si>
  <si>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</si>
  <si>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</si>
  <si>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</si>
  <si>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</si>
  <si>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</si>
  <si>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</si>
  <si>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</si>
  <si>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</si>
  <si>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</si>
  <si>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</si>
  <si>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</si>
  <si>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</si>
  <si>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</si>
  <si>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</si>
  <si>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</si>
  <si>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</si>
  <si>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</si>
  <si>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</si>
  <si>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</si>
  <si>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</si>
  <si>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</si>
  <si>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</si>
  <si>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</si>
  <si>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</si>
  <si>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</si>
  <si>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</si>
  <si>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</si>
  <si>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</si>
  <si>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</si>
  <si>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</si>
  <si>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</si>
  <si>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</si>
  <si>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</si>
  <si>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</si>
  <si>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</si>
  <si>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</si>
  <si>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</si>
  <si>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</si>
  <si>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</si>
  <si>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</si>
  <si>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</si>
  <si>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</si>
  <si>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</si>
  <si>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</si>
  <si>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</si>
  <si>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</si>
  <si>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</si>
  <si>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</si>
  <si>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</si>
  <si>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</si>
  <si>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</si>
  <si>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</si>
  <si>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</si>
  <si>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</si>
  <si>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</si>
  <si>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</si>
  <si>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</si>
  <si>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</si>
  <si>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</si>
  <si>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</si>
  <si>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</si>
  <si>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</si>
  <si>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</si>
  <si>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</si>
  <si>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</si>
  <si>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</si>
  <si>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</si>
  <si>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</si>
  <si>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</si>
  <si>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</si>
  <si>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</si>
  <si>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</si>
  <si>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</si>
  <si>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</si>
  <si>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</si>
  <si>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</si>
  <si>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</si>
  <si>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</si>
  <si>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</si>
  <si>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</si>
  <si>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</si>
  <si>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</si>
  <si>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</si>
  <si>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</si>
  <si>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</si>
  <si>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</si>
  <si>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</si>
  <si>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</si>
  <si>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</si>
  <si>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</si>
  <si>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</si>
  <si>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</si>
  <si>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</si>
  <si>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</si>
  <si>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</si>
  <si>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</si>
  <si>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</si>
  <si>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</si>
  <si>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</si>
  <si>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</si>
  <si>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</si>
  <si>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</si>
  <si>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</si>
  <si>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</si>
  <si>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</si>
  <si>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</si>
  <si>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</si>
  <si>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</si>
  <si>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</si>
  <si>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</si>
  <si>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</si>
  <si>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</si>
  <si>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</si>
  <si>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</si>
  <si>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</si>
  <si>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</si>
  <si>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</si>
  <si>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</si>
  <si>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</si>
  <si>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</si>
  <si>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</si>
  <si>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</si>
  <si>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</si>
  <si>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</si>
  <si>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</si>
  <si>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</si>
  <si>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</si>
  <si>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</si>
  <si>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</si>
  <si>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</si>
  <si>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</si>
  <si>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</si>
  <si>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</si>
  <si>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</si>
  <si>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</si>
  <si>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</si>
  <si>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</si>
  <si>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</si>
  <si>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</si>
  <si>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</si>
  <si>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</si>
  <si>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</si>
  <si>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</si>
  <si>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</si>
  <si>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</si>
  <si>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</si>
  <si>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</si>
  <si>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</si>
  <si>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</si>
  <si>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</si>
  <si>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</si>
  <si>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</si>
  <si>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</si>
  <si>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</si>
  <si>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</si>
  <si>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</si>
  <si>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</si>
  <si>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</si>
  <si>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</si>
  <si>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</si>
  <si>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</si>
  <si>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</si>
  <si>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</si>
  <si>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</si>
  <si>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</si>
  <si>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</si>
  <si>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</si>
  <si>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</si>
  <si>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</si>
  <si>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</si>
  <si>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</si>
  <si>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</si>
  <si>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</si>
  <si>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</si>
  <si>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</si>
  <si>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</si>
  <si>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</si>
  <si>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</si>
  <si>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</si>
  <si>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</si>
  <si>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</si>
  <si>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</si>
  <si>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</si>
  <si>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</si>
  <si>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</si>
  <si>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</si>
  <si>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</si>
  <si>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</si>
  <si>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</si>
  <si>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</si>
  <si>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</si>
  <si>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</si>
  <si>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</si>
  <si>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</si>
  <si>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</si>
  <si>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</si>
  <si>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</si>
  <si>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</si>
  <si>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</si>
  <si>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</si>
  <si>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</si>
  <si>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</si>
  <si>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</si>
  <si>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</si>
  <si>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</si>
  <si>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</si>
  <si>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</si>
  <si>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</si>
  <si>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</si>
  <si>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</si>
  <si>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</si>
  <si>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</si>
  <si>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</si>
  <si>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</si>
  <si>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</si>
  <si>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</si>
  <si>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</si>
  <si>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</si>
  <si>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</si>
  <si>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</si>
  <si>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</si>
  <si>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</si>
  <si>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</si>
  <si>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</si>
  <si>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</si>
  <si>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</si>
  <si>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</si>
  <si>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</si>
  <si>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</si>
  <si>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</si>
  <si>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</si>
  <si>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</si>
  <si>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</si>
  <si>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</si>
  <si>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</si>
  <si>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</si>
  <si>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</si>
  <si>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</si>
  <si>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</si>
  <si>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</si>
  <si>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</si>
  <si>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</si>
  <si>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</si>
  <si>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</si>
  <si>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</si>
  <si>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</si>
  <si>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</si>
  <si>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</si>
  <si>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</si>
  <si>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</si>
  <si>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</si>
  <si>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</si>
  <si>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</si>
  <si>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</si>
  <si>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</si>
  <si>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</si>
  <si>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</si>
  <si>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</si>
  <si>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</si>
  <si>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</si>
  <si>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</si>
  <si>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</si>
  <si>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</si>
  <si>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</si>
  <si>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</si>
  <si>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</si>
  <si>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</si>
  <si>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</si>
  <si>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</si>
  <si>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</si>
  <si>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</si>
  <si>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</si>
  <si>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</si>
  <si>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</si>
  <si>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</si>
  <si>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</si>
  <si>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</si>
  <si>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</si>
  <si>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</si>
  <si>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</si>
  <si>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</si>
  <si>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</si>
  <si>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</si>
  <si>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</si>
  <si>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</si>
  <si>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</si>
  <si>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</si>
  <si>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</si>
  <si>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</si>
  <si>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</si>
  <si>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</si>
  <si>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</si>
  <si>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</si>
  <si>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</si>
  <si>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</si>
  <si>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</si>
  <si>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</si>
  <si>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</si>
  <si>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</si>
  <si>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</si>
  <si>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</si>
  <si>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</si>
  <si>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</si>
  <si>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</si>
  <si>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</si>
  <si>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</si>
  <si>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</si>
  <si>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</si>
  <si>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</si>
  <si>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</si>
  <si>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</si>
  <si>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</si>
  <si>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</si>
  <si>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</si>
  <si>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</si>
  <si>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</si>
  <si>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</si>
  <si>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</si>
  <si>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</si>
  <si>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</si>
  <si>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</si>
  <si>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</si>
  <si>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</si>
  <si>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</si>
  <si>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</si>
  <si>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</si>
  <si>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</si>
  <si>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</si>
  <si>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</si>
  <si>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</si>
  <si>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</si>
  <si>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</si>
  <si>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</si>
  <si>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</si>
  <si>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</si>
  <si>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</si>
  <si>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</si>
  <si>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</si>
  <si>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</si>
  <si>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</si>
  <si>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</si>
  <si>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</si>
  <si>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</si>
  <si>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</si>
  <si>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</si>
  <si>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</si>
  <si>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</si>
  <si>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</si>
  <si>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</si>
  <si>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</si>
  <si>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</si>
  <si>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</si>
  <si>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</si>
  <si>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</si>
  <si>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</si>
  <si>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</si>
  <si>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</si>
  <si>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</si>
  <si>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</si>
  <si>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</si>
  <si>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</si>
  <si>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</si>
  <si>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</si>
  <si>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</si>
  <si>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</si>
  <si>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</si>
  <si>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</si>
  <si>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</si>
  <si>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</si>
  <si>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</si>
  <si>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</si>
  <si>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</si>
  <si>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</si>
  <si>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</si>
  <si>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</si>
  <si>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</si>
  <si>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</si>
  <si>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</si>
  <si>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</si>
  <si>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</si>
  <si>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</si>
  <si>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</si>
  <si>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</si>
  <si>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</si>
  <si>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</si>
  <si>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</si>
  <si>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</si>
  <si>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</si>
  <si>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</si>
  <si>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</si>
  <si>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</si>
  <si>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</si>
  <si>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</si>
  <si>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</si>
  <si>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</si>
  <si>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</si>
  <si>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</si>
  <si>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</si>
  <si>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</si>
  <si>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</si>
  <si>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</si>
  <si>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</si>
  <si>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</si>
  <si>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</si>
  <si>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</si>
  <si>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</si>
  <si>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</si>
  <si>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</si>
  <si>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</si>
  <si>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</si>
  <si>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</si>
  <si>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</si>
  <si>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</si>
  <si>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</si>
  <si>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</si>
  <si>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</si>
  <si>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</si>
  <si>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</si>
  <si>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</si>
  <si>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</si>
  <si>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</si>
  <si>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</si>
  <si>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</si>
  <si>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</si>
  <si>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</si>
  <si>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</si>
  <si>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</si>
  <si>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</si>
  <si>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</si>
  <si>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</si>
  <si>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</si>
  <si>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</si>
  <si>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</si>
  <si>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</si>
  <si>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</si>
  <si>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</si>
  <si>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</si>
  <si>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</si>
  <si>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</si>
  <si>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</si>
  <si>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</si>
  <si>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</si>
  <si>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</si>
  <si>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</si>
  <si>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</si>
  <si>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</si>
  <si>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</si>
  <si>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</si>
  <si>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</si>
  <si>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</si>
  <si>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</si>
  <si>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</si>
  <si>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</si>
  <si>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</si>
  <si>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</si>
  <si>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</si>
  <si>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</si>
  <si>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</si>
  <si>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</si>
  <si>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</si>
  <si>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</si>
  <si>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</si>
  <si>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</si>
  <si>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</si>
  <si>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</si>
  <si>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</si>
  <si>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</si>
  <si>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</si>
  <si>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</si>
  <si>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</si>
  <si>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</si>
  <si>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</si>
  <si>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</si>
  <si>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</si>
  <si>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</si>
  <si>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</si>
  <si>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</si>
  <si>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</si>
  <si>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</si>
  <si>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</si>
  <si>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</si>
  <si>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</si>
  <si>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</si>
  <si>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</si>
  <si>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</si>
  <si>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</si>
  <si>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</si>
  <si>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</si>
  <si>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</si>
  <si>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</si>
  <si>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</si>
  <si>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</si>
  <si>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</si>
  <si>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</si>
  <si>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</si>
  <si>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</si>
  <si>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</si>
  <si>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</si>
  <si>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</si>
  <si>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</si>
  <si>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</si>
  <si>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</si>
  <si>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</si>
  <si>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</si>
  <si>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</si>
  <si>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</si>
  <si>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</si>
  <si>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</si>
  <si>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</si>
  <si>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</si>
  <si>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</si>
  <si>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</si>
  <si>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</si>
  <si>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</si>
  <si>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</si>
  <si>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</si>
  <si>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</si>
  <si>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</si>
  <si>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</si>
  <si>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</si>
  <si>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</si>
  <si>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</si>
  <si>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</si>
  <si>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</si>
  <si>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</si>
  <si>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</si>
  <si>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</si>
  <si>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</si>
  <si>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</si>
  <si>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</si>
  <si>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</si>
  <si>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</si>
  <si>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</si>
  <si>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</si>
  <si>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</si>
  <si>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</si>
  <si>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</si>
  <si>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</si>
  <si>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</si>
  <si>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</si>
  <si>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</si>
  <si>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</si>
  <si>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</si>
  <si>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</si>
  <si>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</si>
  <si>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</si>
  <si>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</si>
  <si>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</si>
  <si>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</si>
  <si>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</si>
  <si>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</si>
  <si>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</si>
  <si>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</si>
  <si>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</si>
  <si>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</si>
  <si>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</si>
  <si>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</si>
  <si>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</si>
  <si>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</si>
  <si>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</si>
  <si>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</si>
  <si>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</si>
  <si>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</si>
  <si>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</si>
  <si>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</si>
  <si>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</si>
  <si>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</si>
  <si>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</si>
  <si>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</si>
  <si>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</si>
  <si>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</si>
  <si>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</si>
  <si>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</si>
  <si>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</si>
  <si>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</si>
  <si>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</si>
  <si>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</si>
  <si>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</si>
  <si>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</si>
  <si>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</si>
  <si>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</si>
  <si>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</si>
  <si>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</si>
  <si>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</si>
  <si>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</si>
  <si>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</si>
  <si>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</si>
  <si>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</si>
  <si>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</si>
  <si>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</si>
  <si>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</si>
  <si>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</si>
  <si>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</si>
  <si>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</si>
  <si>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</si>
  <si>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</si>
  <si>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</si>
  <si>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</si>
  <si>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</si>
  <si>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</si>
  <si>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</si>
  <si>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</si>
  <si>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</si>
  <si>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</si>
  <si>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</si>
  <si>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</si>
  <si>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</si>
  <si>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</si>
  <si>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</si>
  <si>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</si>
  <si>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</si>
  <si>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</si>
  <si>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</si>
  <si>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</si>
  <si>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</si>
  <si>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</si>
  <si>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</si>
  <si>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</si>
  <si>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</si>
  <si>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</si>
  <si>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</si>
  <si>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</si>
  <si>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</si>
  <si>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</si>
  <si>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</si>
  <si>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</si>
  <si>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</si>
  <si>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</si>
  <si>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</si>
  <si>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</si>
  <si>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</si>
  <si>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</si>
  <si>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</si>
  <si>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</si>
  <si>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</si>
  <si>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</si>
  <si>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</si>
  <si>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</si>
  <si>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</si>
  <si>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</si>
  <si>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</si>
  <si>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</si>
  <si>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</si>
  <si>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</si>
  <si>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</si>
  <si>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</si>
  <si>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</si>
  <si>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</si>
  <si>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</si>
  <si>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</si>
  <si>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</si>
  <si>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</si>
  <si>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</si>
  <si>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</si>
  <si>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</si>
  <si>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</si>
  <si>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</si>
  <si>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</si>
  <si>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</si>
  <si>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</si>
  <si>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</si>
  <si>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</si>
  <si>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</si>
  <si>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</si>
  <si>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</si>
  <si>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</si>
  <si>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</si>
  <si>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</si>
  <si>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</si>
  <si>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</si>
  <si>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</si>
  <si>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</si>
  <si>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</si>
  <si>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</si>
  <si>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</si>
  <si>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</si>
  <si>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</si>
  <si>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</si>
  <si>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</si>
  <si>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</si>
  <si>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</si>
  <si>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</si>
  <si>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</si>
  <si>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</si>
  <si>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</si>
  <si>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</si>
  <si>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</si>
  <si>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</si>
  <si>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</si>
  <si>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</si>
  <si>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</si>
  <si>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</si>
  <si>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</si>
  <si>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</si>
  <si>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</si>
  <si>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</si>
  <si>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</si>
  <si>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</si>
  <si>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</si>
  <si>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</si>
  <si>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</si>
  <si>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</si>
  <si>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</si>
  <si>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</si>
  <si>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</si>
  <si>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</si>
  <si>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</si>
  <si>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</si>
  <si>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</si>
  <si>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</si>
  <si>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</si>
  <si>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</si>
  <si>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</si>
  <si>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</si>
  <si>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</si>
  <si>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</si>
  <si>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</si>
  <si>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</si>
  <si>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</si>
  <si>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</si>
  <si>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</si>
  <si>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</si>
  <si>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</si>
  <si>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</si>
  <si>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</si>
  <si>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</si>
  <si>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</si>
  <si>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</si>
  <si>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</si>
  <si>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</si>
  <si>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</si>
  <si>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</si>
  <si>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</si>
  <si>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</si>
  <si>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</si>
  <si>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</si>
  <si>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</si>
  <si>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</si>
  <si>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</si>
  <si>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</si>
  <si>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</si>
  <si>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</si>
  <si>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</si>
  <si>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</si>
  <si>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</si>
  <si>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</si>
  <si>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</si>
  <si>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</si>
  <si>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</si>
  <si>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</si>
  <si>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</si>
  <si>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</si>
  <si>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</si>
  <si>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</si>
  <si>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</si>
  <si>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</si>
  <si>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</si>
  <si>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</si>
  <si>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</si>
  <si>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</si>
  <si>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</si>
  <si>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</si>
  <si>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</si>
  <si>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</si>
  <si>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</si>
  <si>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</si>
  <si>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</si>
  <si>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</si>
  <si>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</si>
  <si>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</si>
  <si>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</si>
  <si>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</si>
  <si>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</si>
  <si>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</si>
  <si>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</si>
  <si>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</si>
  <si>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</si>
  <si>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</si>
  <si>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</si>
  <si>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</si>
  <si>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</si>
  <si>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</si>
  <si>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</si>
  <si>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</si>
  <si>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</si>
  <si>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</si>
  <si>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</si>
  <si>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</si>
  <si>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</si>
  <si>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</si>
  <si>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</si>
  <si>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</si>
  <si>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</si>
  <si>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</si>
  <si>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</si>
  <si>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</si>
  <si>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</si>
  <si>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</si>
  <si>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</si>
  <si>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</si>
  <si>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</si>
  <si>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</si>
  <si>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</si>
  <si>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</si>
  <si>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</si>
  <si>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</si>
  <si>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</si>
  <si>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</si>
  <si>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</si>
  <si>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</si>
  <si>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</si>
  <si>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</si>
  <si>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</si>
  <si>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</si>
  <si>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</si>
  <si>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</si>
  <si>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</si>
  <si>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</si>
  <si>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</si>
  <si>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</si>
  <si>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</si>
  <si>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</si>
  <si>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</si>
  <si>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</si>
  <si>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</si>
  <si>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</si>
  <si>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</si>
  <si>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</si>
  <si>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</si>
  <si>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</si>
  <si>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</si>
  <si>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</si>
  <si>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</si>
  <si>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</si>
  <si>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</si>
  <si>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</si>
  <si>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</si>
  <si>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</si>
  <si>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</si>
  <si>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</si>
  <si>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</si>
  <si>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</si>
  <si>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</si>
  <si>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</si>
  <si>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</si>
  <si>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</si>
  <si>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</si>
  <si>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</si>
  <si>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</si>
  <si>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</si>
  <si>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</si>
  <si>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</si>
  <si>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</si>
  <si>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</si>
  <si>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</si>
  <si>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</si>
  <si>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</si>
  <si>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</si>
  <si>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</si>
  <si>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</si>
  <si>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</si>
  <si>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</si>
  <si>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</si>
  <si>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</si>
  <si>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</si>
  <si>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</si>
  <si>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</si>
  <si>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</si>
  <si>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</si>
  <si>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</si>
  <si>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</si>
  <si>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</si>
  <si>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</si>
  <si>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</si>
  <si>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</si>
  <si>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</si>
  <si>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</si>
  <si>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</si>
  <si>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</si>
  <si>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</si>
  <si>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</si>
  <si>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</si>
  <si>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</si>
  <si>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</si>
  <si>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</si>
  <si>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</si>
  <si>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</si>
  <si>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</si>
  <si>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</si>
  <si>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</si>
  <si>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</si>
  <si>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</si>
  <si>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</si>
  <si>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</si>
  <si>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</si>
  <si>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</si>
  <si>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</si>
  <si>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</si>
  <si>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</si>
  <si>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</si>
  <si>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</si>
  <si>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</si>
  <si>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</si>
  <si>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</si>
  <si>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</si>
  <si>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</si>
  <si>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</si>
  <si>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</si>
  <si>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</si>
  <si>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</si>
  <si>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</si>
  <si>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</si>
  <si>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</si>
  <si>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</si>
  <si>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</si>
  <si>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</si>
  <si>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</si>
  <si>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</si>
  <si>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</si>
  <si>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</si>
  <si>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</si>
  <si>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</si>
  <si>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</si>
  <si>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</si>
  <si>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</si>
  <si>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</si>
  <si>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</si>
  <si>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</si>
  <si>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</si>
  <si>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</si>
  <si>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</si>
  <si>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</si>
  <si>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</si>
  <si>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</si>
  <si>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</si>
  <si>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</si>
  <si>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</si>
  <si>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</si>
  <si>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</si>
  <si>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</si>
  <si>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</si>
  <si>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</si>
  <si>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</si>
  <si>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</si>
  <si>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</si>
  <si>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</si>
  <si>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</si>
  <si>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</si>
  <si>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</si>
  <si>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</si>
  <si>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</si>
  <si>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</si>
  <si>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</si>
  <si>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</si>
  <si>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</si>
  <si>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</si>
  <si>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</si>
  <si>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</si>
  <si>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</si>
  <si>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</si>
  <si>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</si>
  <si>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</si>
  <si>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</si>
  <si>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</si>
  <si>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</si>
  <si>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</si>
  <si>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</si>
  <si>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</si>
  <si>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</si>
  <si>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</si>
  <si>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</si>
  <si>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</si>
  <si>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</si>
  <si>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</si>
  <si>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</si>
  <si>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</si>
  <si>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</si>
  <si>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</si>
  <si>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</si>
  <si>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</si>
  <si>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</si>
  <si>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</si>
  <si>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</si>
  <si>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</si>
  <si>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</si>
  <si>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</si>
  <si>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</si>
  <si>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</si>
  <si>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</si>
  <si>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</si>
  <si>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</si>
  <si>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</si>
  <si>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</si>
  <si>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</si>
  <si>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</si>
  <si>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</si>
  <si>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</si>
  <si>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</si>
  <si>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</si>
  <si>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</si>
  <si>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</si>
  <si>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</si>
  <si>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</si>
  <si>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</si>
  <si>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</si>
  <si>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</si>
  <si>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</si>
  <si>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</si>
  <si>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</si>
  <si>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</si>
  <si>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</si>
  <si>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</si>
  <si>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</si>
  <si>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</si>
  <si>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</si>
  <si>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</si>
  <si>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</si>
  <si>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</si>
  <si>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</si>
  <si>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</si>
  <si>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</si>
  <si>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</si>
  <si>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</si>
  <si>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</si>
  <si>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</si>
  <si>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</si>
  <si>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</si>
  <si>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</si>
  <si>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</si>
  <si>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</si>
  <si>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</si>
  <si>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</si>
  <si>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</si>
  <si>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</si>
  <si>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</si>
  <si>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</si>
  <si>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</si>
  <si>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</si>
  <si>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</si>
  <si>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</si>
  <si>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</si>
  <si>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</si>
  <si>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</si>
  <si>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</si>
  <si>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</si>
  <si>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</si>
  <si>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</si>
  <si>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</si>
  <si>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</si>
  <si>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</si>
  <si>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</si>
  <si>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</si>
  <si>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</si>
  <si>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</si>
  <si>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</si>
  <si>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</si>
  <si>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</si>
  <si>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</si>
  <si>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</si>
  <si>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</si>
  <si>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</si>
  <si>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</si>
  <si>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</si>
  <si>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</si>
  <si>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</si>
  <si>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</si>
  <si>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</si>
  <si>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</si>
  <si>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</si>
  <si>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</si>
  <si>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</si>
  <si>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</si>
  <si>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</si>
  <si>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</si>
  <si>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</si>
  <si>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</si>
  <si>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</si>
  <si>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</si>
  <si>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</si>
  <si>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</si>
  <si>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</si>
  <si>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</si>
  <si>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</si>
  <si>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</si>
  <si>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</si>
  <si>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</si>
  <si>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</si>
  <si>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</si>
  <si>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</si>
  <si>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</si>
  <si>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</si>
  <si>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</si>
  <si>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</si>
  <si>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</si>
  <si>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</si>
  <si>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</si>
  <si>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</si>
  <si>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</si>
  <si>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</si>
  <si>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</si>
  <si>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</si>
  <si>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</si>
  <si>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</si>
  <si>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</si>
  <si>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</si>
  <si>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</si>
  <si>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</si>
  <si>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</si>
  <si>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</si>
  <si>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</si>
  <si>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</si>
  <si>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</si>
  <si>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</si>
  <si>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</si>
  <si>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</si>
  <si>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</si>
  <si>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</si>
  <si>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</si>
  <si>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</si>
  <si>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</si>
  <si>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</si>
  <si>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</si>
  <si>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</si>
  <si>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</si>
  <si>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</si>
  <si>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</si>
  <si>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</si>
  <si>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</si>
  <si>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</si>
  <si>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</si>
  <si>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</si>
  <si>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</si>
  <si>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</si>
  <si>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</si>
  <si>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</si>
  <si>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</si>
  <si>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</si>
  <si>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</si>
  <si>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</si>
  <si>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</si>
  <si>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</si>
  <si>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</si>
  <si>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</si>
  <si>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</si>
  <si>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</si>
  <si>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</si>
  <si>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</si>
  <si>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</si>
  <si>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</si>
  <si>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</si>
  <si>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</si>
  <si>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</si>
  <si>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</si>
  <si>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</si>
  <si>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</si>
  <si>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</si>
  <si>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</si>
  <si>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</si>
  <si>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</si>
  <si>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</si>
  <si>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</si>
  <si>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</si>
  <si>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</si>
  <si>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</si>
  <si>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</si>
  <si>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</si>
  <si>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</si>
  <si>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</si>
  <si>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</si>
  <si>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</si>
  <si>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</si>
  <si>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</si>
  <si>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</si>
  <si>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</si>
  <si>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</si>
  <si>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</si>
  <si>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</si>
  <si>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</si>
  <si>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</si>
  <si>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</si>
  <si>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</si>
  <si>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</si>
  <si>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</si>
  <si>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</si>
  <si>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</si>
  <si>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</si>
  <si>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</si>
  <si>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</si>
  <si>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</si>
  <si>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</si>
  <si>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</si>
  <si>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</si>
  <si>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</si>
  <si>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</si>
  <si>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</si>
  <si>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</si>
  <si>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</si>
  <si>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</si>
  <si>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</si>
  <si>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</si>
  <si>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</si>
  <si>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</si>
  <si>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</si>
  <si>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</si>
  <si>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</si>
  <si>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</si>
  <si>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</si>
  <si>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</si>
  <si>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</si>
  <si>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</si>
  <si>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</si>
  <si>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</si>
  <si>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</si>
  <si>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</si>
  <si>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</si>
  <si>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</si>
  <si>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</si>
  <si>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</si>
  <si>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</si>
  <si>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</si>
  <si>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</si>
  <si>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</si>
  <si>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</si>
  <si>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</si>
  <si>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</si>
  <si>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</si>
  <si>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</si>
  <si>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</si>
  <si>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</si>
  <si>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</si>
  <si>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</si>
  <si>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</si>
  <si>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</si>
  <si>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</si>
  <si>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</si>
  <si>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</si>
  <si>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</si>
  <si>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</si>
  <si>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</si>
  <si>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</si>
  <si>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</si>
  <si>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</si>
  <si>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</si>
  <si>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</si>
  <si>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</si>
  <si>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</si>
  <si>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</si>
  <si>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</si>
  <si>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</si>
  <si>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</si>
  <si>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</si>
  <si>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</si>
  <si>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</si>
  <si>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</si>
  <si>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</si>
  <si>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</si>
  <si>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</si>
  <si>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</si>
  <si>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</si>
  <si>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</si>
  <si>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</si>
  <si>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</si>
  <si>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</si>
  <si>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</si>
  <si>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</si>
  <si>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</si>
  <si>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</si>
  <si>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</si>
  <si>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</si>
  <si>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</si>
  <si>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</si>
  <si>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</si>
  <si>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</si>
  <si>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</si>
  <si>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</si>
  <si>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</si>
  <si>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</si>
  <si>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</si>
  <si>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</si>
  <si>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</si>
  <si>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</si>
  <si>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</si>
  <si>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</si>
  <si>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</si>
  <si>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</si>
  <si>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</si>
  <si>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</si>
  <si>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</si>
  <si>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</si>
  <si>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</si>
  <si>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</si>
  <si>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</si>
  <si>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</si>
  <si>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</si>
  <si>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</si>
  <si>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</si>
  <si>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</si>
  <si>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</si>
  <si>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</si>
  <si>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</si>
  <si>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</si>
  <si>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</si>
  <si>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</si>
  <si>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</si>
  <si>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</si>
  <si>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</si>
  <si>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</si>
  <si>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</si>
  <si>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</si>
  <si>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</si>
  <si>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</si>
  <si>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</si>
  <si>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</si>
  <si>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</si>
  <si>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</si>
  <si>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</si>
  <si>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</si>
  <si>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</si>
  <si>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</si>
  <si>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</si>
  <si>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</si>
  <si>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</si>
  <si>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</si>
  <si>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</si>
  <si>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</si>
  <si>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</si>
  <si>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</si>
  <si>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</si>
  <si>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</si>
  <si>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</si>
  <si>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</si>
  <si>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</si>
  <si>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</si>
  <si>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</si>
  <si>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</si>
  <si>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</si>
  <si>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</si>
  <si>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</si>
  <si>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</si>
  <si>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</si>
  <si>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</si>
  <si>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</si>
  <si>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</si>
  <si>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</si>
  <si>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</si>
  <si>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</si>
  <si>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</si>
  <si>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</si>
  <si>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</si>
  <si>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</si>
  <si>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</si>
  <si>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</si>
  <si>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</si>
  <si>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</si>
  <si>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</si>
  <si>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</si>
  <si>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</si>
  <si>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</si>
  <si>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</si>
  <si>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</si>
  <si>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</si>
  <si>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</si>
  <si>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</si>
  <si>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</si>
  <si>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</si>
  <si>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</si>
  <si>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</si>
  <si>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</si>
  <si>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</si>
  <si>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</si>
  <si>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</si>
  <si>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</si>
  <si>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</si>
  <si>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</si>
  <si>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</si>
  <si>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</si>
  <si>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</si>
  <si>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</si>
  <si>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</si>
  <si>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</si>
  <si>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</si>
  <si>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</si>
  <si>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</si>
  <si>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</si>
  <si>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</si>
  <si>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</si>
  <si>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</si>
  <si>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</si>
  <si>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</si>
  <si>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</si>
  <si>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</si>
  <si>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</si>
  <si>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</si>
  <si>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</si>
  <si>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</si>
  <si>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</si>
  <si>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</si>
  <si>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</si>
  <si>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</si>
  <si>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</si>
  <si>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</si>
  <si>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</si>
  <si>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</si>
  <si>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</si>
  <si>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</si>
  <si>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</si>
  <si>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</si>
  <si>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</si>
  <si>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</si>
  <si>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</si>
  <si>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</si>
  <si>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</si>
  <si>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</si>
  <si>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</si>
  <si>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</si>
  <si>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</si>
  <si>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</si>
  <si>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</si>
  <si>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</si>
  <si>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</si>
  <si>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</si>
  <si>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</si>
  <si>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</si>
  <si>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</si>
  <si>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</si>
  <si>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</si>
  <si>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</si>
  <si>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</si>
  <si>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</si>
  <si>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</si>
  <si>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</si>
  <si>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</si>
  <si>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</si>
  <si>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</si>
  <si>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</si>
  <si>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</si>
  <si>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</si>
  <si>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</si>
  <si>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</si>
  <si>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</si>
  <si>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</si>
  <si>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</si>
  <si>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</si>
  <si>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</si>
  <si>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</si>
  <si>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</si>
  <si>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</si>
  <si>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</si>
  <si>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</si>
  <si>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</si>
  <si>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</si>
  <si>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</si>
  <si>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</si>
  <si>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</si>
  <si>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</si>
  <si>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</si>
  <si>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</si>
  <si>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</si>
  <si>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</si>
  <si>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</si>
  <si>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</si>
  <si>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</si>
  <si>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</si>
  <si>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</si>
  <si>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</si>
  <si>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</si>
  <si>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</si>
  <si>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</si>
  <si>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</si>
  <si>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</si>
  <si>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</si>
  <si>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</si>
  <si>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</si>
  <si>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</si>
  <si>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</si>
  <si>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</si>
  <si>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</si>
  <si>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</si>
  <si>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</si>
  <si>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</si>
  <si>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</si>
  <si>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</si>
  <si>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</si>
  <si>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</si>
  <si>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</si>
  <si>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</si>
  <si>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</si>
  <si>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</si>
  <si>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</si>
  <si>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</si>
  <si>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</si>
  <si>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</si>
  <si>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</si>
  <si>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</si>
  <si>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</si>
  <si>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</si>
  <si>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</si>
  <si>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</si>
  <si>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</si>
  <si>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</si>
  <si>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</si>
  <si>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</si>
  <si>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</si>
  <si>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</si>
  <si>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</si>
  <si>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</si>
  <si>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</si>
  <si>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</si>
  <si>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</si>
  <si>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</si>
  <si>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</si>
  <si>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</si>
  <si>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</si>
  <si>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</si>
  <si>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</si>
  <si>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</si>
  <si>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</si>
  <si>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</si>
  <si>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</si>
  <si>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</si>
  <si>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</si>
  <si>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</si>
  <si>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</si>
  <si>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</si>
  <si>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</si>
  <si>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</si>
  <si>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</si>
  <si>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</si>
  <si>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</si>
  <si>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</si>
  <si>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</si>
  <si>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</si>
  <si>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</si>
  <si>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</si>
  <si>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</si>
  <si>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</si>
  <si>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</si>
  <si>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</si>
  <si>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</si>
  <si>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</si>
  <si>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</si>
  <si>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</si>
  <si>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</si>
  <si>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</si>
  <si>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</si>
  <si>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</si>
  <si>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</si>
  <si>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</si>
  <si>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</si>
  <si>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</si>
  <si>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</si>
  <si>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</si>
  <si>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</si>
  <si>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</si>
  <si>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</si>
  <si>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</si>
  <si>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</si>
  <si>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</si>
  <si>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</si>
  <si>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</si>
  <si>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</si>
  <si>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</si>
  <si>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</si>
  <si>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</si>
  <si>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</si>
  <si>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</si>
  <si>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</si>
  <si>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</si>
  <si>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</si>
  <si>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</si>
  <si>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</si>
  <si>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</si>
  <si>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</si>
  <si>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</si>
  <si>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</si>
  <si>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</si>
  <si>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</si>
  <si>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</si>
  <si>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</si>
  <si>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</si>
  <si>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</si>
  <si>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</si>
  <si>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</si>
  <si>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</si>
  <si>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</si>
  <si>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</si>
  <si>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</si>
  <si>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</si>
  <si>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</si>
  <si>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</si>
  <si>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</si>
  <si>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</si>
  <si>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</si>
  <si>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</si>
  <si>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</si>
  <si>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</si>
  <si>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</si>
  <si>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</si>
  <si>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</si>
  <si>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</si>
  <si>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</si>
  <si>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</si>
  <si>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</si>
  <si>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</si>
  <si>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</si>
  <si>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</si>
  <si>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</si>
  <si>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</si>
  <si>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</si>
  <si>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</si>
  <si>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</si>
  <si>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</si>
  <si>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</si>
  <si>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</si>
  <si>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</si>
  <si>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</si>
  <si>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</si>
  <si>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</si>
  <si>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</si>
  <si>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</si>
  <si>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</si>
  <si>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</si>
  <si>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</si>
  <si>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</si>
  <si>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</si>
  <si>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</si>
  <si>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</si>
  <si>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</si>
  <si>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</si>
  <si>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</si>
  <si>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</si>
  <si>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</si>
  <si>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</si>
  <si>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</si>
  <si>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</si>
  <si>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</si>
  <si>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</si>
  <si>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</si>
  <si>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</si>
  <si>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</si>
  <si>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</si>
  <si>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</si>
  <si>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</si>
  <si>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</si>
  <si>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</si>
  <si>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</si>
  <si>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</si>
  <si>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</si>
  <si>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</si>
  <si>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</si>
  <si>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</si>
  <si>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</si>
  <si>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</si>
  <si>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</si>
  <si>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</si>
  <si>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</si>
  <si>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</si>
  <si>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</si>
  <si>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</si>
  <si>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</si>
  <si>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</si>
  <si>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</si>
  <si>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</si>
  <si>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</si>
  <si>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</si>
  <si>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</si>
  <si>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</si>
  <si>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</si>
  <si>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</si>
  <si>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</si>
  <si>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</si>
  <si>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</si>
  <si>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</si>
  <si>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</si>
  <si>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</si>
  <si>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</si>
  <si>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</si>
  <si>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</si>
  <si>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</si>
  <si>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</si>
  <si>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</si>
  <si>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</si>
  <si>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</si>
  <si>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</si>
  <si>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</si>
  <si>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</si>
  <si>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</si>
  <si>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</si>
  <si>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</si>
  <si>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</si>
  <si>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</si>
  <si>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</si>
  <si>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</si>
  <si>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</si>
  <si>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</si>
  <si>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</si>
  <si>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</si>
  <si>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</si>
  <si>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</si>
  <si>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</si>
  <si>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</si>
  <si>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</si>
  <si>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</si>
  <si>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</si>
  <si>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</si>
  <si>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</si>
  <si>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</si>
  <si>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</si>
  <si>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</si>
  <si>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</si>
  <si>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</si>
  <si>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</si>
  <si>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</si>
  <si>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</si>
  <si>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</si>
  <si>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</si>
  <si>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</si>
  <si>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</si>
  <si>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</si>
  <si>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</si>
  <si>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</si>
  <si>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</si>
  <si>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</si>
  <si>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</si>
  <si>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</si>
  <si>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</si>
  <si>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</si>
  <si>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</si>
  <si>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</si>
  <si>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</si>
  <si>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</si>
  <si>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</si>
  <si>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</si>
  <si>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</si>
  <si>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</si>
  <si>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</si>
  <si>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</si>
  <si>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</si>
  <si>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</si>
  <si>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</si>
  <si>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</si>
  <si>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</si>
  <si>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</si>
  <si>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</si>
  <si>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</si>
  <si>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</si>
  <si>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</si>
  <si>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</si>
  <si>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</si>
  <si>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</si>
  <si>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</si>
  <si>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</si>
  <si>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</si>
  <si>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</si>
  <si>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</si>
  <si>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</si>
  <si>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</si>
  <si>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</si>
  <si>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</si>
  <si>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</si>
  <si>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</si>
  <si>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</si>
  <si>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</si>
  <si>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</si>
  <si>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</si>
  <si>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</si>
  <si>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</si>
  <si>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</si>
  <si>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</si>
  <si>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</si>
  <si>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</si>
  <si>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</si>
  <si>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</si>
  <si>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</si>
  <si>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</si>
  <si>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</si>
  <si>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</si>
  <si>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</si>
  <si>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</si>
  <si>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</si>
  <si>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</si>
  <si>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</si>
  <si>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</si>
  <si>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</si>
  <si>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</si>
  <si>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</si>
  <si>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</si>
  <si>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</si>
  <si>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</si>
  <si>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</si>
  <si>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</si>
  <si>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</si>
  <si>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</si>
  <si>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</si>
  <si>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</si>
  <si>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</si>
  <si>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</si>
  <si>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</si>
  <si>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</si>
  <si>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</si>
  <si>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</si>
  <si>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</si>
  <si>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</si>
  <si>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</si>
  <si>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</si>
  <si>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</si>
  <si>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</si>
  <si>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</si>
  <si>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</si>
  <si>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</si>
  <si>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</si>
  <si>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</si>
  <si>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</si>
  <si>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</si>
  <si>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</si>
  <si>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</si>
  <si>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</si>
  <si>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</si>
  <si>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</si>
  <si>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</si>
  <si>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</si>
  <si>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</si>
  <si>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</si>
  <si>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</si>
  <si>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</si>
  <si>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</si>
  <si>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</si>
  <si>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</si>
  <si>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</si>
  <si>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</si>
  <si>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</si>
  <si>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</si>
  <si>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</si>
  <si>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</si>
  <si>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</si>
  <si>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</si>
  <si>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</si>
  <si>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</si>
  <si>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</si>
  <si>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</si>
  <si>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</si>
  <si>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</si>
  <si>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</si>
  <si>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</si>
  <si>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</si>
  <si>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</si>
  <si>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</si>
  <si>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</si>
  <si>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</si>
  <si>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</si>
  <si>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</si>
  <si>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</si>
  <si>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</si>
  <si>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</si>
  <si>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</si>
  <si>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</si>
  <si>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</si>
  <si>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</si>
  <si>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</si>
  <si>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</si>
  <si>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</si>
  <si>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</si>
  <si>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</si>
  <si>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</si>
  <si>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</si>
  <si>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</si>
  <si>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</si>
  <si>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</si>
  <si>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</si>
  <si>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</si>
  <si>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</si>
  <si>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</si>
  <si>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</si>
  <si>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</si>
  <si>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</si>
  <si>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</si>
  <si>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</si>
  <si>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</si>
  <si>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</si>
  <si>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</si>
  <si>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</si>
  <si>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</si>
  <si>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</si>
  <si>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</si>
  <si>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</si>
  <si>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</si>
  <si>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</si>
  <si>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</si>
  <si>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</si>
  <si>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</si>
  <si>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</si>
  <si>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</si>
  <si>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</si>
  <si>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</si>
  <si>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</si>
  <si>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</si>
  <si>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</si>
  <si>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</si>
  <si>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</si>
  <si>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</si>
  <si>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</si>
  <si>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</si>
  <si>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</si>
  <si>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</si>
  <si>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</si>
  <si>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</si>
  <si>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</si>
  <si>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</si>
  <si>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</si>
  <si>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</si>
  <si>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</si>
  <si>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</si>
  <si>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</si>
  <si>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</si>
  <si>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</si>
  <si>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</si>
  <si>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</si>
  <si>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</si>
  <si>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</si>
  <si>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</si>
  <si>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</si>
  <si>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</si>
  <si>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</si>
  <si>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</si>
  <si>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</si>
  <si>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</si>
  <si>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</si>
  <si>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</si>
  <si>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</si>
  <si>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</si>
  <si>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</si>
  <si>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</si>
  <si>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</si>
  <si>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</si>
  <si>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</si>
  <si>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</si>
  <si>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</si>
  <si>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</si>
  <si>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</si>
  <si>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</si>
  <si>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</si>
  <si>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</si>
  <si>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</si>
  <si>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</si>
  <si>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</si>
  <si>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</si>
  <si>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</si>
  <si>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</si>
  <si>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</si>
  <si>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</si>
  <si>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</si>
  <si>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</si>
  <si>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</si>
  <si>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</si>
  <si>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</si>
  <si>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</si>
  <si>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</si>
  <si>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</si>
  <si>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</si>
  <si>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</si>
  <si>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</si>
  <si>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</si>
  <si>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</si>
  <si>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</si>
  <si>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</si>
  <si>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</si>
  <si>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</si>
  <si>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</si>
  <si>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</si>
  <si>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</si>
  <si>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</si>
  <si>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</si>
  <si>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</si>
  <si>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</si>
  <si>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</si>
  <si>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</si>
  <si>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</si>
  <si>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</si>
  <si>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</si>
  <si>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</si>
  <si>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</si>
  <si>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</si>
  <si>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</si>
  <si>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</si>
  <si>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</si>
  <si>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</si>
  <si>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</si>
  <si>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</si>
  <si>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</si>
  <si>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</si>
  <si>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</si>
  <si>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</si>
  <si>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</si>
  <si>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</si>
  <si>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</si>
  <si>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</si>
  <si>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</si>
  <si>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</si>
  <si>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</si>
  <si>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</si>
  <si>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</si>
  <si>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</si>
  <si>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</si>
  <si>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</si>
  <si>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</si>
  <si>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</si>
  <si>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</si>
  <si>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</si>
  <si>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</si>
  <si>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</si>
  <si>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</si>
  <si>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</si>
  <si>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</si>
  <si>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</si>
  <si>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</si>
  <si>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</si>
  <si>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</si>
  <si>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</si>
  <si>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</si>
  <si>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</si>
  <si>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</si>
  <si>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</si>
  <si>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</si>
  <si>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</si>
  <si>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</si>
  <si>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</si>
  <si>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</si>
  <si>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</si>
  <si>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</si>
  <si>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</si>
  <si>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</si>
  <si>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</si>
  <si>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</si>
  <si>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</si>
  <si>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</si>
  <si>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</si>
  <si>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</si>
  <si>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</si>
  <si>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</si>
  <si>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</si>
  <si>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</si>
  <si>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</si>
  <si>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</si>
  <si>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</si>
  <si>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</si>
  <si>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</si>
  <si>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</si>
  <si>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</si>
  <si>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</si>
  <si>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</si>
  <si>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</si>
  <si>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</si>
  <si>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</si>
  <si>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</si>
  <si>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</si>
  <si>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</si>
  <si>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</si>
  <si>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</si>
  <si>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</si>
  <si>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</si>
  <si>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</si>
  <si>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</si>
  <si>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</si>
  <si>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</si>
  <si>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</si>
  <si>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</si>
  <si>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</si>
  <si>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</si>
  <si>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</si>
  <si>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</si>
  <si>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</si>
  <si>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</si>
  <si>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</si>
  <si>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</si>
  <si>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</si>
  <si>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</si>
  <si>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</si>
  <si>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</si>
  <si>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</si>
  <si>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</si>
  <si>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</si>
  <si>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</si>
  <si>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</si>
  <si>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</si>
  <si>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</si>
  <si>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</si>
  <si>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</si>
  <si>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</si>
  <si>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</si>
  <si>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</si>
  <si>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</si>
  <si>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</si>
  <si>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</si>
  <si>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</si>
  <si>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</si>
  <si>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</si>
  <si>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</si>
  <si>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</si>
  <si>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</si>
  <si>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</si>
  <si>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</si>
  <si>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</si>
  <si>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</si>
  <si>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</si>
  <si>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</si>
  <si>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</si>
  <si>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</si>
  <si>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</si>
  <si>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</si>
  <si>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</si>
  <si>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</si>
  <si>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</si>
  <si>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</si>
  <si>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</si>
  <si>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</si>
  <si>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</si>
  <si>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</si>
  <si>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</si>
  <si>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</si>
  <si>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</si>
  <si>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</si>
  <si>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</si>
  <si>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</si>
  <si>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</si>
  <si>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</si>
  <si>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</si>
  <si>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</si>
  <si>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</si>
  <si>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</si>
  <si>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</si>
  <si>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</si>
  <si>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</si>
  <si>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</si>
  <si>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</si>
  <si>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</si>
  <si>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</si>
  <si>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</si>
  <si>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</si>
  <si>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</si>
  <si>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</si>
  <si>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</si>
  <si>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</si>
  <si>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</si>
  <si>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</si>
  <si>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</si>
  <si>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</si>
  <si>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</si>
  <si>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</si>
  <si>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</si>
  <si>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</si>
  <si>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</si>
  <si>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</si>
  <si>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</si>
  <si>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</si>
  <si>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</si>
  <si>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</si>
  <si>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</si>
  <si>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</si>
  <si>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</si>
  <si>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</si>
  <si>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</si>
  <si>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</si>
  <si>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</si>
  <si>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</si>
  <si>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</si>
  <si>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</si>
  <si>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</si>
  <si>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</si>
  <si>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</si>
  <si>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</si>
  <si>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</si>
  <si>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</si>
  <si>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</si>
  <si>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</si>
  <si>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</si>
  <si>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</si>
  <si>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</si>
  <si>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</si>
  <si>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</si>
  <si>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</si>
  <si>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</si>
  <si>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</si>
  <si>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</si>
  <si>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</si>
  <si>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</si>
  <si>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</si>
  <si>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</si>
  <si>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</si>
  <si>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</si>
  <si>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</si>
  <si>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</si>
  <si>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</si>
  <si>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</si>
  <si>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</si>
  <si>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</si>
  <si>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</si>
  <si>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</si>
  <si>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</si>
  <si>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</si>
  <si>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</si>
  <si>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</si>
  <si>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</si>
  <si>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</si>
  <si>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</si>
  <si>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</si>
  <si>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</si>
  <si>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</si>
  <si>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</si>
  <si>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</si>
  <si>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</si>
  <si>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</si>
  <si>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</si>
  <si>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</si>
  <si>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</si>
  <si>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</si>
  <si>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</si>
  <si>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</si>
  <si>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</si>
  <si>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</si>
  <si>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</si>
  <si>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</si>
  <si>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</si>
  <si>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</si>
  <si>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</si>
  <si>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</si>
  <si>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</si>
  <si>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</si>
  <si>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</si>
  <si>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</si>
  <si>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</si>
  <si>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</si>
  <si>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</si>
  <si>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</si>
  <si>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</si>
  <si>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</si>
  <si>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</si>
  <si>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</si>
  <si>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</si>
  <si>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</si>
  <si>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</si>
  <si>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</si>
  <si>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</si>
  <si>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</si>
  <si>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</si>
  <si>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</si>
  <si>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</si>
  <si>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</si>
  <si>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</si>
  <si>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</si>
  <si>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</si>
  <si>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</si>
  <si>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</si>
  <si>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</si>
  <si>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</si>
  <si>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</si>
  <si>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</si>
  <si>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</si>
  <si>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</si>
  <si>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</si>
  <si>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</si>
  <si>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</si>
  <si>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</si>
  <si>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</si>
  <si>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</si>
  <si>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</si>
  <si>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</si>
  <si>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</si>
  <si>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</si>
  <si>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</si>
  <si>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</si>
  <si>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</si>
  <si>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</si>
  <si>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</si>
  <si>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</si>
  <si>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</si>
  <si>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</si>
  <si>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</si>
  <si>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</si>
  <si>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</si>
  <si>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</si>
  <si>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</si>
  <si>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</si>
  <si>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</si>
  <si>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</si>
  <si>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</si>
  <si>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</si>
  <si>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</si>
  <si>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</si>
  <si>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</si>
  <si>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</si>
  <si>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</si>
  <si>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</si>
  <si>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</si>
  <si>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</si>
  <si>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</si>
  <si>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</si>
  <si>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</si>
  <si>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</si>
  <si>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</si>
  <si>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</si>
  <si>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</si>
  <si>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</si>
  <si>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</si>
  <si>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</si>
  <si>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</si>
  <si>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</si>
  <si>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</si>
  <si>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</si>
  <si>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</si>
  <si>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</si>
  <si>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</si>
  <si>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</si>
  <si>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</si>
  <si>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</si>
  <si>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</si>
  <si>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</si>
  <si>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</si>
  <si>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</si>
  <si>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</si>
  <si>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</si>
  <si>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</si>
  <si>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</si>
  <si>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</si>
  <si>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</si>
  <si>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</si>
  <si>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</si>
  <si>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</si>
  <si>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</si>
  <si>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</si>
  <si>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</si>
  <si>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</si>
  <si>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</si>
  <si>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</si>
  <si>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</si>
  <si>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</si>
  <si>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</si>
  <si>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</si>
  <si>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</si>
  <si>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</si>
  <si>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</si>
  <si>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</si>
  <si>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</si>
  <si>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</si>
  <si>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</si>
  <si>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</si>
  <si>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</si>
  <si>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</si>
  <si>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</si>
  <si>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</si>
  <si>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</si>
  <si>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</si>
  <si>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</si>
  <si>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</si>
  <si>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</si>
  <si>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</si>
  <si>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</si>
  <si>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</si>
  <si>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</si>
  <si>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</si>
  <si>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</si>
  <si>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</si>
  <si>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</si>
  <si>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</si>
  <si>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</si>
  <si>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</si>
  <si>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</si>
  <si>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</si>
  <si>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</si>
  <si>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</si>
  <si>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</si>
  <si>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</si>
  <si>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</si>
  <si>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</si>
  <si>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</si>
  <si>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</si>
  <si>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</si>
  <si>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</si>
  <si>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</si>
  <si>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</si>
  <si>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</si>
  <si>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</si>
  <si>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</si>
  <si>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</si>
  <si>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</si>
  <si>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</si>
  <si>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</si>
  <si>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</si>
  <si>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</si>
  <si>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</si>
  <si>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</si>
  <si>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</si>
  <si>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</si>
  <si>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</si>
  <si>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</si>
  <si>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</si>
  <si>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</si>
  <si>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</si>
  <si>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</si>
  <si>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</si>
  <si>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</si>
  <si>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</si>
  <si>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</si>
  <si>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</si>
  <si>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</si>
  <si>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</si>
  <si>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</si>
  <si>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</si>
  <si>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</si>
  <si>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</si>
  <si>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</si>
  <si>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</si>
  <si>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</si>
  <si>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</si>
  <si>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</si>
  <si>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</si>
  <si>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</si>
  <si>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</si>
  <si>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</si>
  <si>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</si>
  <si>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</si>
  <si>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</si>
  <si>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</si>
  <si>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</si>
  <si>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</si>
  <si>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</si>
  <si>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</si>
  <si>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</si>
  <si>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</si>
  <si>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</si>
  <si>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</si>
  <si>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</si>
  <si>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</si>
  <si>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</si>
  <si>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</si>
  <si>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</si>
  <si>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</si>
  <si>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</si>
  <si>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</si>
  <si>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</si>
  <si>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</si>
  <si>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</si>
  <si>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</si>
  <si>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</si>
  <si>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</si>
  <si>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</si>
  <si>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</si>
  <si>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</si>
  <si>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</si>
  <si>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</si>
  <si>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</si>
  <si>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</si>
  <si>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</si>
  <si>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</si>
  <si>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</si>
  <si>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</si>
  <si>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</si>
  <si>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</si>
  <si>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</si>
  <si>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</si>
  <si>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</si>
  <si>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</si>
  <si>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</si>
  <si>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</si>
  <si>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</si>
  <si>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</si>
  <si>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</si>
  <si>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</si>
  <si>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</si>
  <si>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</si>
  <si>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</si>
  <si>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</si>
  <si>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</si>
  <si>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</si>
  <si>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</si>
  <si>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</si>
  <si>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</si>
  <si>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</si>
  <si>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</si>
  <si>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</si>
  <si>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</si>
  <si>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</si>
  <si>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</si>
  <si>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</si>
  <si>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</si>
  <si>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</si>
  <si>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</si>
  <si>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</si>
  <si>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</si>
  <si>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</si>
  <si>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</si>
  <si>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</si>
  <si>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</si>
  <si>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</si>
  <si>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</si>
  <si>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</si>
  <si>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</si>
  <si>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</si>
  <si>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</si>
  <si>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</si>
  <si>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</si>
  <si>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</si>
  <si>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</si>
  <si>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</si>
  <si>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</si>
  <si>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</si>
  <si>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</si>
  <si>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</si>
  <si>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</si>
  <si>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</si>
  <si>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</si>
  <si>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</si>
  <si>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</si>
  <si>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</si>
  <si>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</si>
  <si>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</si>
  <si>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</si>
  <si>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</si>
  <si>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</si>
  <si>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</si>
  <si>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</si>
  <si>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</si>
  <si>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</si>
  <si>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</si>
  <si>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</si>
  <si>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</si>
  <si>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</si>
  <si>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</si>
  <si>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</si>
  <si>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</si>
  <si>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</si>
  <si>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</si>
  <si>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</si>
  <si>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</si>
  <si>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</si>
  <si>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</si>
  <si>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</si>
  <si>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</si>
  <si>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</si>
  <si>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</si>
  <si>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</si>
  <si>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</si>
  <si>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</si>
  <si>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</si>
  <si>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</si>
  <si>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</si>
  <si>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</si>
  <si>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</si>
  <si>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</si>
  <si>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</si>
  <si>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</si>
  <si>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</si>
  <si>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</si>
  <si>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</si>
  <si>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</si>
  <si>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</si>
  <si>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</si>
  <si>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</si>
  <si>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</si>
  <si>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</si>
  <si>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</si>
  <si>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</si>
  <si>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</si>
  <si>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</si>
  <si>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</si>
  <si>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</si>
  <si>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</si>
  <si>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</si>
  <si>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</si>
  <si>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</si>
  <si>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</si>
  <si>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</si>
  <si>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</si>
  <si>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</si>
  <si>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</si>
  <si>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</si>
  <si>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</si>
  <si>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</si>
  <si>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</si>
  <si>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</si>
  <si>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</si>
  <si>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</si>
  <si>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</si>
  <si>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</si>
  <si>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</si>
  <si>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</si>
  <si>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</si>
  <si>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</si>
  <si>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</si>
  <si>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</si>
  <si>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</si>
  <si>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</si>
  <si>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</si>
  <si>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</si>
  <si>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</si>
  <si>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</si>
  <si>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</si>
  <si>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</si>
  <si>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</si>
  <si>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</si>
  <si>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</si>
  <si>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</si>
  <si>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</si>
  <si>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</si>
  <si>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</si>
  <si>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</si>
  <si>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</si>
  <si>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</si>
  <si>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</si>
  <si>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</si>
  <si>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</si>
  <si>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</si>
  <si>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</si>
  <si>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</si>
  <si>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</si>
  <si>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</si>
  <si>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</si>
  <si>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</si>
  <si>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</si>
  <si>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</si>
  <si>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</si>
  <si>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</si>
  <si>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</si>
  <si>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</si>
  <si>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</si>
  <si>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</si>
  <si>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</si>
  <si>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</si>
  <si>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</si>
  <si>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</si>
  <si>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</si>
  <si>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</si>
  <si>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</si>
  <si>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</si>
  <si>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</si>
  <si>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</si>
  <si>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</si>
  <si>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</si>
  <si>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</si>
  <si>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</si>
  <si>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</si>
  <si>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</si>
  <si>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</si>
  <si>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</si>
  <si>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</si>
  <si>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</si>
  <si>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</si>
  <si>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</si>
  <si>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</si>
  <si>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</si>
  <si>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</si>
  <si>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</si>
  <si>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</si>
  <si>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</si>
  <si>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</si>
  <si>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</si>
  <si>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</si>
  <si>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</si>
  <si>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</si>
  <si>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</si>
  <si>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</si>
  <si>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</si>
  <si>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</si>
  <si>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</si>
  <si>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</si>
  <si>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</si>
  <si>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</si>
  <si>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</si>
  <si>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</si>
  <si>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</si>
  <si>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</si>
  <si>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</si>
  <si>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</si>
  <si>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</si>
  <si>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</si>
  <si>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</si>
  <si>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</si>
  <si>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</si>
  <si>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</si>
  <si>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</si>
  <si>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</si>
  <si>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</si>
  <si>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</si>
  <si>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</si>
  <si>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</si>
  <si>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</si>
  <si>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</si>
  <si>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</si>
  <si>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</si>
  <si>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</si>
  <si>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</si>
  <si>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</si>
  <si>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</si>
  <si>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</si>
  <si>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</si>
  <si>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</si>
  <si>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</si>
  <si>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</si>
  <si>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</si>
  <si>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</si>
  <si>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</si>
  <si>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</si>
  <si>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</si>
  <si>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</si>
  <si>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</si>
  <si>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</si>
  <si>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</si>
  <si>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</si>
  <si>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</si>
  <si>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</si>
  <si>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</si>
  <si>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</si>
  <si>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</si>
  <si>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</si>
  <si>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</si>
  <si>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</si>
  <si>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</si>
  <si>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</si>
  <si>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</si>
  <si>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</si>
  <si>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</si>
  <si>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</si>
  <si>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</si>
  <si>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</si>
  <si>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</si>
  <si>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</si>
  <si>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</si>
  <si>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</si>
  <si>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</si>
  <si>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</si>
  <si>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</si>
  <si>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</si>
  <si>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</si>
  <si>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</si>
  <si>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</si>
  <si>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</si>
  <si>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</si>
  <si>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</si>
  <si>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</si>
  <si>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</si>
  <si>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</si>
  <si>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</si>
  <si>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</si>
  <si>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</si>
  <si>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</si>
  <si>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</si>
  <si>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</si>
  <si>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</si>
  <si>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</si>
  <si>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</si>
  <si>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</si>
  <si>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</si>
  <si>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</si>
  <si>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</si>
  <si>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</si>
  <si>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</si>
  <si>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</si>
  <si>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</si>
  <si>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</si>
  <si>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</si>
  <si>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</si>
  <si>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</si>
  <si>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</si>
  <si>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</si>
  <si>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</si>
  <si>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</si>
  <si>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</si>
  <si>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</si>
  <si>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</si>
  <si>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</si>
  <si>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</si>
  <si>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</si>
  <si>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</si>
  <si>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</si>
  <si>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</si>
  <si>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</si>
  <si>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</si>
  <si>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</si>
  <si>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</si>
  <si>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</si>
  <si>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</si>
  <si>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</si>
  <si>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</si>
  <si>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</si>
  <si>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</si>
  <si>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</si>
  <si>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</si>
  <si>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</si>
  <si>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</si>
  <si>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</si>
  <si>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</si>
  <si>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</si>
  <si>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</si>
  <si>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</si>
  <si>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</si>
  <si>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</si>
  <si>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</si>
  <si>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</si>
  <si>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</si>
  <si>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</si>
  <si>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</si>
  <si>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</si>
  <si>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</si>
  <si>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</si>
  <si>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</si>
  <si>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</si>
  <si>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</si>
  <si>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</si>
  <si>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</si>
  <si>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</si>
  <si>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</si>
  <si>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</si>
  <si>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</si>
  <si>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</si>
  <si>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</si>
  <si>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</si>
  <si>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</si>
  <si>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</si>
  <si>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</si>
  <si>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</si>
  <si>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</si>
  <si>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</si>
  <si>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</si>
  <si>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</si>
  <si>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</si>
  <si>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</si>
  <si>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</si>
  <si>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</si>
  <si>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</si>
  <si>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</si>
  <si>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</si>
  <si>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</si>
  <si>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</si>
  <si>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</si>
  <si>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</si>
  <si>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</si>
  <si>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</si>
  <si>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</si>
  <si>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</si>
  <si>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</si>
  <si>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</si>
  <si>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</si>
  <si>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</si>
  <si>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</si>
  <si>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</si>
  <si>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</si>
  <si>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</si>
  <si>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</si>
  <si>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</si>
  <si>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</si>
  <si>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</si>
  <si>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</si>
  <si>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</si>
  <si>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</si>
  <si>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</si>
  <si>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</si>
  <si>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</si>
  <si>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</si>
  <si>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</si>
  <si>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</si>
  <si>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</si>
  <si>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</si>
  <si>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</si>
  <si>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</si>
  <si>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</si>
  <si>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</si>
  <si>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</si>
  <si>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</si>
  <si>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</si>
  <si>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</si>
  <si>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</si>
  <si>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</si>
  <si>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</si>
  <si>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</si>
  <si>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</si>
  <si>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</si>
  <si>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</si>
  <si>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</si>
  <si>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</si>
  <si>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</si>
  <si>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</si>
  <si>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</si>
  <si>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</si>
  <si>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</si>
  <si>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</si>
  <si>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</si>
  <si>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</si>
  <si>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</si>
  <si>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</si>
  <si>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</si>
  <si>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</si>
  <si>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</si>
  <si>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</si>
  <si>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</si>
  <si>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</si>
  <si>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</si>
  <si>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</si>
  <si>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</si>
  <si>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</si>
  <si>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</si>
  <si>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</si>
  <si>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</si>
  <si>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</si>
  <si>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</si>
  <si>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</si>
  <si>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</si>
  <si>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</si>
  <si>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</si>
  <si>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</si>
  <si>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</si>
  <si>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</si>
  <si>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</si>
  <si>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</si>
  <si>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</si>
  <si>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</si>
  <si>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</si>
  <si>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</si>
  <si>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</si>
  <si>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</si>
  <si>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</si>
  <si>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</si>
  <si>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</si>
  <si>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</si>
  <si>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</si>
  <si>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</si>
  <si>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</si>
  <si>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</si>
  <si>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</si>
  <si>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</si>
  <si>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</si>
  <si>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</si>
  <si>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</si>
  <si>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</si>
  <si>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</si>
  <si>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</si>
  <si>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</si>
  <si>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</si>
  <si>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</si>
  <si>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</si>
  <si>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</si>
  <si>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</si>
  <si>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</si>
  <si>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</si>
  <si>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</si>
  <si>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</si>
  <si>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</si>
  <si>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</si>
  <si>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</si>
  <si>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</si>
  <si>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</si>
  <si>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</si>
  <si>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</si>
  <si>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</si>
  <si>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</si>
  <si>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</si>
  <si>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</si>
  <si>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</si>
  <si>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</si>
  <si>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</si>
  <si>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</si>
  <si>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</si>
  <si>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</si>
  <si>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</si>
  <si>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</si>
  <si>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</si>
  <si>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</si>
  <si>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</si>
  <si>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</si>
  <si>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</si>
  <si>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</si>
  <si>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</si>
  <si>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</si>
  <si>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</si>
  <si>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</si>
  <si>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</si>
  <si>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</si>
  <si>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</si>
  <si>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</si>
  <si>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</si>
  <si>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</si>
  <si>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</si>
  <si>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</si>
  <si>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</si>
  <si>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</si>
  <si>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</si>
  <si>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</si>
  <si>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</si>
  <si>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</si>
  <si>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</si>
  <si>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</si>
  <si>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</si>
  <si>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</si>
  <si>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</si>
  <si>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</si>
  <si>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</si>
  <si>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</si>
  <si>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</si>
  <si>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</si>
  <si>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</si>
  <si>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</si>
  <si>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</si>
  <si>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</si>
  <si>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</si>
  <si>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</si>
  <si>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</si>
  <si>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</si>
  <si>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</si>
  <si>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</si>
  <si>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</si>
  <si>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</si>
  <si>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</si>
  <si>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</si>
  <si>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</si>
  <si>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</si>
  <si>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</si>
  <si>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</si>
  <si>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</si>
  <si>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</si>
  <si>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</si>
  <si>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</si>
  <si>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</si>
  <si>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</si>
  <si>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</si>
  <si>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</si>
  <si>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</si>
  <si>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</si>
  <si>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</si>
  <si>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</si>
  <si>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</si>
  <si>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</si>
  <si>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</si>
  <si>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</si>
  <si>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</si>
  <si>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</si>
  <si>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</si>
  <si>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</si>
  <si>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</si>
  <si>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</si>
  <si>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</si>
  <si>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</si>
  <si>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</si>
  <si>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</si>
  <si>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</si>
  <si>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</si>
  <si>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</si>
  <si>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</si>
  <si>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</si>
  <si>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</si>
  <si>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</si>
  <si>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</si>
  <si>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</si>
  <si>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</si>
  <si>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</si>
  <si>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</si>
  <si>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</si>
  <si>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</si>
  <si>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</si>
  <si>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</si>
  <si>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</si>
  <si>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</si>
  <si>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</si>
  <si>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</si>
  <si>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</si>
  <si>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</si>
  <si>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</si>
  <si>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</si>
  <si>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</si>
  <si>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</si>
  <si>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</si>
  <si>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</si>
  <si>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</si>
  <si>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</si>
  <si>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</si>
  <si>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</si>
  <si>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</si>
  <si>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</si>
  <si>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</si>
  <si>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</si>
  <si>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</si>
  <si>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</si>
  <si>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</si>
  <si>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</si>
  <si>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</si>
  <si>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</si>
  <si>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</si>
  <si>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</si>
  <si>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</si>
  <si>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</si>
  <si>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</si>
  <si>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</si>
  <si>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</si>
  <si>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</si>
  <si>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</si>
  <si>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</si>
  <si>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</si>
  <si>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</si>
  <si>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</si>
  <si>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</si>
  <si>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</si>
  <si>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</si>
  <si>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</si>
  <si>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</si>
  <si>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</si>
  <si>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</si>
  <si>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</si>
  <si>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</si>
  <si>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</si>
  <si>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</si>
  <si>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</si>
  <si>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</si>
  <si>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</si>
  <si>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</si>
  <si>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</si>
  <si>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</si>
  <si>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</si>
  <si>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</si>
  <si>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</si>
  <si>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</si>
  <si>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</si>
  <si>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</si>
  <si>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</si>
  <si>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</si>
  <si>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</si>
  <si>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</si>
  <si>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</si>
  <si>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</si>
  <si>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</si>
  <si>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</si>
  <si>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</si>
  <si>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</si>
  <si>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</si>
  <si>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</si>
  <si>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</si>
  <si>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</si>
  <si>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</si>
  <si>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</si>
  <si>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</si>
  <si>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</si>
  <si>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</si>
  <si>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</si>
  <si>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</si>
  <si>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</si>
  <si>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</si>
  <si>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</si>
  <si>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</si>
  <si>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</si>
  <si>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</si>
  <si>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</si>
  <si>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</si>
  <si>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</si>
  <si>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</si>
  <si>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</si>
  <si>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</si>
  <si>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</si>
  <si>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</si>
  <si>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</si>
  <si>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</si>
  <si>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</si>
  <si>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</si>
  <si>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</si>
  <si>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</si>
  <si>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</si>
  <si>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</si>
  <si>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</si>
  <si>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</si>
  <si>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</si>
  <si>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</si>
  <si>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</si>
  <si>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</si>
  <si>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</si>
  <si>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</si>
  <si>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</si>
  <si>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</si>
  <si>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</si>
  <si>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</si>
  <si>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</si>
  <si>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</si>
  <si>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</si>
  <si>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</si>
  <si>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</si>
  <si>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</si>
  <si>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</si>
  <si>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</si>
  <si>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</si>
  <si>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</si>
  <si>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</si>
  <si>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</si>
  <si>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</si>
  <si>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</si>
  <si>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</si>
  <si>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</si>
  <si>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</si>
  <si>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</si>
  <si>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</si>
  <si>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</si>
  <si>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</si>
  <si>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</si>
  <si>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</si>
  <si>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</si>
  <si>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</si>
  <si>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</si>
  <si>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</si>
  <si>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</si>
  <si>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</si>
  <si>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</si>
  <si>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</si>
  <si>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</si>
  <si>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</si>
  <si>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</si>
  <si>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</si>
  <si>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</si>
  <si>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</si>
  <si>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</si>
  <si>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</si>
  <si>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</si>
  <si>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</si>
  <si>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</si>
  <si>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</si>
  <si>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</si>
  <si>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</si>
  <si>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</si>
  <si>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</si>
  <si>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</si>
  <si>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</si>
  <si>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</si>
  <si>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</si>
  <si>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</si>
  <si>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</si>
  <si>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</si>
  <si>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</si>
  <si>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</si>
  <si>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</si>
  <si>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</si>
  <si>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</si>
  <si>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</si>
  <si>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</si>
  <si>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</si>
  <si>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</si>
  <si>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</si>
  <si>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</si>
  <si>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</si>
  <si>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</si>
  <si>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</si>
  <si>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</si>
  <si>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</si>
  <si>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</si>
  <si>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</si>
  <si>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</si>
  <si>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</si>
  <si>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</si>
  <si>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</si>
  <si>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</si>
  <si>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</si>
  <si>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</si>
  <si>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</si>
  <si>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</si>
  <si>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</si>
  <si>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</si>
  <si>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</si>
  <si>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</si>
  <si>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</si>
  <si>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</si>
  <si>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</si>
  <si>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</si>
  <si>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</si>
  <si>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</si>
  <si>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</si>
  <si>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</si>
  <si>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</si>
  <si>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</si>
  <si>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</si>
  <si>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</si>
  <si>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</si>
  <si>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</si>
  <si>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</si>
  <si>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</si>
  <si>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</si>
  <si>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</si>
  <si>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</si>
  <si>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</si>
  <si>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</si>
  <si>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</si>
  <si>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</si>
  <si>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</si>
  <si>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</si>
  <si>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</si>
  <si>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</si>
  <si>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</si>
  <si>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</si>
  <si>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</si>
  <si>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</si>
  <si>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</si>
  <si>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</si>
  <si>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</si>
  <si>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</si>
  <si>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</si>
  <si>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</si>
  <si>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</si>
  <si>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</si>
  <si>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</si>
  <si>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</si>
  <si>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</si>
  <si>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</si>
  <si>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</si>
  <si>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</si>
  <si>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</si>
  <si>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</si>
  <si>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</si>
  <si>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</si>
  <si>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</si>
  <si>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</si>
  <si>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</si>
  <si>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</si>
  <si>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</si>
  <si>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</si>
  <si>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</si>
  <si>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</si>
  <si>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</si>
  <si>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</si>
  <si>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</si>
  <si>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</si>
  <si>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</si>
  <si>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</si>
  <si>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</si>
  <si>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</si>
  <si>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</si>
  <si>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</si>
  <si>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</si>
  <si>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</si>
  <si>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</si>
  <si>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</si>
  <si>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</si>
  <si>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</si>
  <si>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</si>
  <si>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</si>
  <si>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</si>
  <si>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</si>
  <si>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</si>
  <si>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</si>
  <si>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</si>
  <si>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</si>
  <si>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</si>
  <si>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</si>
  <si>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</si>
  <si>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</si>
  <si>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</si>
  <si>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</si>
  <si>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</si>
  <si>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</si>
  <si>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</si>
  <si>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</si>
  <si>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</si>
  <si>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</si>
  <si>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</si>
  <si>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</si>
  <si>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</si>
  <si>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</si>
  <si>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</si>
  <si>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</si>
  <si>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</si>
  <si>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</si>
  <si>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</si>
  <si>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</si>
  <si>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</si>
  <si>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</si>
  <si>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</si>
  <si>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</si>
  <si>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</si>
  <si>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</si>
  <si>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</si>
  <si>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</si>
  <si>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</si>
  <si>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</si>
  <si>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</si>
  <si>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</si>
  <si>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</si>
  <si>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</si>
  <si>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</si>
  <si>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</si>
  <si>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</si>
  <si>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</si>
  <si>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</si>
  <si>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</si>
  <si>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</si>
  <si>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</si>
  <si>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</si>
  <si>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</si>
  <si>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</si>
  <si>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</si>
  <si>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</si>
  <si>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</si>
  <si>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</si>
  <si>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</si>
  <si>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</si>
  <si>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</si>
  <si>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</si>
  <si>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</si>
  <si>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</si>
  <si>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</si>
  <si>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</si>
  <si>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</si>
  <si>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</si>
  <si>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</si>
  <si>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</si>
  <si>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</si>
  <si>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</si>
  <si>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</si>
  <si>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</si>
  <si>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</si>
  <si>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</si>
  <si>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</si>
  <si>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</si>
  <si>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</si>
  <si>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</si>
  <si>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</si>
  <si>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</si>
  <si>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</si>
  <si>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</si>
  <si>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</si>
  <si>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</si>
  <si>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</si>
  <si>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</si>
  <si>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</si>
  <si>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</si>
  <si>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</si>
  <si>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</si>
  <si>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</si>
  <si>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</si>
  <si>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</si>
  <si>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</si>
  <si>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</si>
  <si>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</si>
  <si>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</si>
  <si>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</si>
  <si>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</si>
  <si>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</si>
  <si>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</si>
  <si>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</si>
  <si>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</si>
  <si>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</si>
  <si>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</si>
  <si>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</si>
  <si>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</si>
  <si>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</si>
  <si>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</si>
  <si>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</si>
  <si>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</si>
  <si>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</si>
  <si>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</si>
  <si>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</si>
  <si>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</si>
  <si>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</si>
  <si>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</si>
  <si>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</si>
  <si>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</si>
  <si>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</si>
  <si>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</si>
  <si>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</si>
  <si>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</si>
  <si>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</si>
  <si>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</si>
  <si>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</si>
  <si>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</si>
  <si>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</si>
  <si>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</si>
  <si>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</si>
  <si>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</si>
  <si>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</si>
  <si>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</si>
  <si>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</si>
  <si>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</si>
  <si>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</si>
  <si>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</si>
  <si>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</si>
  <si>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</si>
  <si>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</si>
  <si>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</si>
  <si>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</si>
  <si>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</si>
  <si>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</si>
  <si>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</si>
  <si>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</si>
  <si>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</si>
  <si>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</si>
  <si>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</si>
  <si>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</si>
  <si>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</si>
  <si>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</si>
  <si>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</si>
  <si>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</si>
  <si>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</si>
  <si>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</si>
  <si>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</si>
  <si>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</si>
  <si>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</si>
  <si>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</si>
  <si>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</si>
  <si>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</si>
  <si>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</si>
  <si>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</si>
  <si>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</si>
  <si>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</si>
  <si>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</si>
  <si>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</si>
  <si>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</si>
  <si>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</si>
  <si>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</si>
  <si>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</si>
  <si>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</si>
  <si>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</si>
  <si>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</si>
  <si>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</si>
  <si>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</si>
  <si>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</si>
  <si>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</si>
  <si>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</si>
  <si>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</si>
  <si>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</si>
  <si>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</si>
  <si>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</si>
  <si>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</si>
  <si>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</si>
  <si>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</si>
  <si>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</si>
  <si>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</si>
  <si>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</si>
  <si>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</si>
  <si>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</si>
  <si>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</si>
  <si>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</si>
  <si>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</si>
  <si>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</si>
  <si>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</si>
  <si>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</si>
  <si>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</si>
  <si>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</si>
  <si>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</si>
  <si>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</si>
  <si>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</si>
  <si>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</si>
  <si>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</si>
  <si>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</si>
  <si>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</si>
  <si>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</si>
  <si>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</si>
  <si>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</si>
  <si>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</si>
  <si>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</si>
  <si>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</si>
  <si>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</si>
  <si>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</si>
  <si>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</si>
  <si>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</si>
  <si>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</si>
  <si>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</si>
  <si>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</si>
  <si>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</si>
  <si>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</si>
  <si>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</si>
  <si>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</si>
  <si>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</si>
  <si>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</si>
  <si>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</si>
  <si>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</si>
  <si>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</si>
  <si>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</si>
  <si>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</si>
  <si>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</si>
  <si>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</si>
  <si>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</si>
  <si>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</si>
  <si>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</si>
  <si>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</si>
  <si>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</si>
  <si>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</si>
  <si>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</si>
  <si>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</si>
  <si>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</si>
  <si>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</si>
  <si>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</si>
  <si>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</si>
  <si>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</si>
  <si>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</si>
  <si>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</si>
  <si>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</si>
  <si>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</si>
  <si>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</si>
  <si>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</si>
  <si>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</si>
  <si>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</si>
  <si>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</si>
  <si>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</si>
  <si>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</si>
  <si>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</si>
  <si>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</si>
  <si>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</si>
  <si>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</si>
  <si>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</si>
  <si>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</si>
  <si>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</si>
  <si>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</si>
  <si>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</si>
  <si>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</si>
  <si>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</si>
  <si>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</si>
  <si>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</si>
  <si>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</si>
  <si>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</si>
  <si>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</si>
  <si>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</si>
  <si>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</si>
  <si>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</si>
  <si>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</si>
  <si>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</si>
  <si>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</si>
  <si>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</si>
  <si>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</si>
  <si>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</si>
  <si>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</si>
  <si>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</si>
  <si>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</si>
  <si>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</si>
  <si>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</si>
  <si>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</si>
  <si>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</si>
  <si>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</si>
  <si>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</si>
  <si>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</si>
  <si>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</si>
  <si>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</si>
  <si>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</si>
  <si>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</si>
  <si>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</si>
  <si>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</si>
  <si>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</si>
  <si>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</si>
  <si>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</si>
  <si>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</si>
  <si>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</si>
  <si>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</si>
  <si>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</si>
  <si>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</si>
  <si>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</si>
  <si>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</si>
  <si>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</si>
  <si>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</si>
  <si>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</si>
  <si>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</si>
  <si>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</si>
  <si>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</si>
  <si>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</si>
  <si>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</si>
  <si>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</si>
  <si>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</si>
  <si>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</si>
  <si>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</si>
  <si>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</si>
  <si>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</si>
  <si>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</si>
  <si>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</si>
  <si>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</si>
  <si>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</si>
  <si>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</si>
  <si>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</si>
  <si>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</si>
  <si>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</si>
  <si>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</si>
  <si>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</si>
  <si>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</si>
  <si>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</si>
  <si>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</si>
  <si>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</si>
  <si>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</si>
  <si>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</si>
  <si>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</si>
  <si>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</si>
  <si>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</si>
  <si>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</si>
  <si>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</si>
  <si>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</si>
  <si>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</si>
  <si>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</si>
  <si>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</si>
  <si>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</si>
  <si>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</si>
  <si>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</si>
  <si>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</si>
  <si>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</si>
  <si>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</si>
  <si>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</si>
  <si>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</si>
  <si>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</si>
  <si>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</si>
  <si>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</si>
  <si>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</si>
  <si>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</si>
  <si>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</si>
  <si>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</si>
  <si>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</si>
  <si>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</si>
  <si>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</si>
  <si>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</si>
  <si>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</si>
  <si>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</si>
  <si>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</si>
  <si>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</si>
  <si>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</si>
  <si>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</si>
  <si>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</si>
  <si>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</si>
  <si>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</si>
  <si>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</si>
  <si>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</si>
  <si>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</si>
  <si>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</si>
  <si>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</si>
  <si>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</si>
  <si>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</si>
  <si>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</si>
  <si>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</si>
  <si>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</si>
  <si>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</si>
  <si>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</si>
  <si>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</si>
  <si>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</si>
  <si>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</si>
  <si>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</si>
  <si>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</si>
  <si>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</si>
  <si>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</si>
  <si>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</si>
  <si>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</si>
  <si>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</si>
  <si>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</si>
  <si>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</si>
  <si>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</si>
  <si>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</si>
  <si>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</si>
  <si>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</si>
  <si>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</si>
  <si>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</si>
  <si>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</si>
  <si>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</si>
  <si>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</si>
  <si>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</si>
  <si>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</si>
  <si>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</si>
  <si>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</si>
  <si>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</si>
  <si>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</si>
  <si>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</si>
  <si>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</si>
  <si>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</si>
  <si>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</si>
  <si>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</si>
  <si>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</si>
  <si>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</si>
  <si>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</si>
  <si>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</si>
  <si>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</si>
  <si>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</si>
  <si>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</si>
  <si>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</si>
  <si>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</si>
  <si>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</si>
  <si>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</si>
  <si>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</si>
  <si>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</si>
  <si>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</si>
  <si>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</si>
  <si>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</si>
  <si>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</si>
  <si>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</si>
  <si>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</si>
  <si>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</si>
  <si>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</si>
  <si>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</si>
  <si>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</si>
  <si>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</si>
  <si>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</si>
  <si>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</si>
  <si>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</si>
  <si>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</si>
  <si>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</si>
  <si>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</si>
  <si>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</si>
  <si>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</si>
  <si>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</si>
  <si>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</si>
  <si>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</si>
  <si>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</si>
  <si>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</si>
  <si>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</si>
  <si>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</si>
  <si>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</si>
  <si>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</si>
  <si>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</si>
  <si>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</si>
  <si>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</si>
  <si>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</si>
  <si>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</si>
  <si>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</si>
  <si>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</si>
  <si>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</si>
  <si>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</si>
  <si>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</si>
  <si>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</si>
  <si>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</si>
  <si>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</si>
  <si>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</si>
  <si>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</si>
  <si>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</si>
  <si>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</si>
  <si>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</si>
  <si>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</si>
  <si>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</si>
  <si>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</si>
  <si>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</si>
  <si>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</si>
  <si>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</si>
  <si>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</si>
  <si>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</si>
  <si>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</si>
  <si>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</si>
  <si>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</si>
  <si>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</si>
  <si>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</si>
  <si>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</si>
  <si>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</si>
  <si>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</si>
  <si>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</si>
  <si>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</si>
  <si>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</si>
  <si>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</si>
  <si>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</si>
  <si>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</si>
  <si>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</si>
  <si>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</si>
  <si>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</si>
  <si>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</si>
  <si>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</si>
  <si>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</si>
  <si>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</si>
  <si>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</si>
  <si>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</si>
  <si>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</si>
  <si>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</si>
  <si>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</si>
  <si>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</si>
  <si>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</si>
  <si>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</si>
  <si>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</si>
  <si>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</si>
  <si>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</si>
  <si>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</si>
  <si>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</si>
  <si>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</si>
  <si>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</si>
  <si>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</si>
  <si>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</si>
  <si>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</si>
  <si>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</si>
  <si>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</si>
  <si>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</si>
  <si>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</si>
  <si>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</si>
  <si>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</si>
  <si>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</si>
  <si>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</si>
  <si>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</si>
  <si>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</si>
  <si>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</si>
  <si>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</si>
  <si>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</si>
  <si>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</si>
  <si>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</si>
  <si>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</si>
  <si>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</si>
  <si>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</si>
  <si>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</si>
  <si>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</si>
  <si>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</si>
  <si>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</si>
  <si>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</si>
  <si>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</si>
  <si>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</si>
  <si>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</si>
  <si>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</si>
  <si>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</si>
  <si>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</si>
  <si>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</si>
  <si>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</si>
  <si>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</si>
  <si>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</si>
  <si>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</si>
  <si>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</si>
  <si>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</si>
  <si>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</si>
  <si>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</si>
  <si>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</si>
  <si>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</si>
  <si>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</si>
  <si>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</si>
  <si>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</si>
  <si>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</si>
  <si>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</si>
  <si>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</si>
  <si>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</si>
  <si>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</si>
  <si>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</si>
  <si>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</si>
  <si>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</si>
  <si>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</si>
  <si>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</si>
  <si>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</si>
  <si>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</si>
  <si>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</si>
  <si>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</si>
  <si>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</si>
  <si>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</si>
  <si>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</si>
  <si>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</si>
  <si>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</si>
  <si>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</si>
  <si>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</si>
  <si>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</si>
  <si>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</si>
  <si>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</si>
  <si>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</si>
  <si>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</si>
  <si>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</si>
  <si>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</si>
  <si>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</si>
  <si>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</si>
  <si>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</si>
  <si>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</si>
  <si>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</si>
  <si>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</si>
  <si>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</si>
  <si>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</si>
  <si>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</si>
  <si>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</si>
  <si>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</si>
  <si>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</si>
  <si>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</si>
  <si>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</si>
  <si>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</si>
  <si>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</si>
  <si>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</si>
  <si>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</si>
  <si>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</si>
  <si>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</si>
  <si>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</si>
  <si>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</si>
  <si>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</si>
  <si>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</si>
  <si>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</si>
  <si>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</si>
  <si>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</si>
  <si>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</si>
  <si>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</si>
  <si>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</si>
  <si>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</si>
  <si>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</si>
  <si>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</si>
  <si>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</si>
  <si>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</si>
  <si>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</si>
  <si>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</si>
  <si>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</si>
  <si>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</si>
  <si>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</si>
  <si>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</si>
  <si>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</si>
  <si>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</si>
  <si>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</si>
  <si>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</si>
  <si>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</si>
  <si>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</si>
  <si>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</si>
  <si>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</si>
  <si>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</si>
  <si>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</si>
  <si>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</si>
  <si>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</si>
  <si>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</si>
  <si>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</si>
  <si>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</si>
  <si>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</si>
  <si>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</si>
  <si>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</si>
  <si>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</si>
  <si>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</si>
  <si>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</si>
  <si>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</si>
  <si>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</si>
  <si>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</si>
  <si>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</si>
  <si>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</si>
  <si>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</si>
  <si>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</si>
  <si>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</si>
  <si>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</si>
  <si>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</si>
  <si>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</si>
  <si>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</si>
  <si>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</si>
  <si>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</si>
  <si>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</si>
  <si>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</si>
  <si>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</si>
  <si>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</si>
  <si>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</si>
  <si>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</si>
  <si>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</si>
  <si>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</si>
  <si>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</si>
  <si>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</si>
  <si>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</si>
  <si>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</si>
  <si>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</si>
  <si>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</si>
  <si>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</si>
  <si>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</si>
  <si>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</si>
  <si>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</si>
  <si>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</si>
  <si>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</si>
  <si>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</si>
  <si>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</si>
  <si>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</si>
  <si>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</si>
  <si>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</si>
  <si>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</si>
  <si>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</si>
  <si>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</si>
  <si>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</si>
  <si>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</si>
  <si>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</si>
  <si>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</si>
  <si>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</si>
  <si>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</si>
  <si>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</si>
  <si>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</si>
  <si>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</si>
  <si>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</si>
  <si>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</si>
  <si>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</si>
  <si>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</si>
  <si>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</si>
  <si>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</si>
  <si>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</si>
  <si>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</si>
  <si>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</si>
  <si>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</si>
  <si>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</si>
  <si>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</si>
  <si>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</si>
  <si>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</si>
  <si>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</si>
  <si>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</si>
  <si>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</si>
  <si>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</si>
  <si>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</si>
  <si>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</si>
  <si>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</si>
  <si>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</si>
  <si>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</si>
  <si>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</si>
  <si>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</si>
  <si>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</si>
  <si>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</si>
  <si>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</si>
  <si>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</si>
  <si>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</si>
  <si>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</si>
  <si>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</si>
  <si>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</si>
  <si>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</si>
  <si>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</si>
  <si>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</si>
  <si>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</si>
  <si>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</si>
  <si>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</si>
  <si>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</si>
  <si>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</si>
  <si>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</si>
  <si>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</si>
  <si>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</si>
  <si>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</si>
  <si>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</si>
  <si>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</si>
  <si>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</si>
  <si>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</si>
  <si>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</si>
  <si>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</si>
  <si>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</si>
  <si>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</si>
  <si>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</si>
  <si>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</si>
  <si>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</si>
  <si>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</si>
  <si>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</si>
  <si>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</si>
  <si>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</si>
  <si>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</si>
  <si>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</si>
  <si>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</si>
  <si>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</si>
  <si>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</si>
  <si>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</si>
  <si>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</si>
  <si>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</si>
  <si>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</si>
  <si>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</si>
  <si>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</si>
  <si>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</si>
  <si>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</si>
  <si>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</si>
  <si>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</si>
  <si>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</si>
  <si>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</si>
  <si>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</si>
  <si>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</si>
  <si>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</si>
  <si>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</si>
  <si>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</si>
  <si>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</si>
  <si>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</si>
  <si>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</si>
  <si>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</si>
  <si>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</si>
  <si>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</si>
  <si>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</si>
  <si>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</si>
  <si>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</si>
  <si>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</si>
  <si>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</si>
  <si>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</si>
  <si>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</si>
  <si>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</si>
  <si>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</si>
  <si>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</si>
  <si>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</si>
  <si>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</si>
  <si>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</si>
  <si>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</si>
  <si>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</si>
  <si>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</si>
  <si>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</si>
  <si>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</si>
  <si>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</si>
  <si>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</si>
  <si>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</si>
  <si>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</si>
  <si>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</si>
  <si>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</si>
  <si>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</si>
  <si>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</si>
  <si>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</si>
  <si>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</si>
  <si>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</si>
  <si>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</si>
  <si>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</si>
  <si>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</si>
  <si>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</si>
  <si>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</si>
  <si>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</si>
  <si>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</si>
  <si>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</si>
  <si>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</si>
  <si>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</si>
  <si>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</si>
  <si>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</si>
  <si>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</si>
  <si>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</si>
  <si>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</si>
  <si>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</si>
  <si>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</si>
  <si>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</si>
  <si>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</si>
  <si>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</si>
  <si>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</si>
  <si>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</si>
  <si>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</si>
  <si>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</si>
  <si>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</si>
  <si>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</si>
  <si>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</si>
  <si>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</si>
  <si>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</si>
  <si>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</si>
  <si>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</si>
  <si>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</si>
  <si>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</si>
  <si>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</si>
  <si>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</si>
  <si>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</si>
  <si>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</si>
  <si>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</si>
  <si>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</si>
  <si>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</si>
  <si>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</si>
  <si>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</si>
  <si>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</si>
  <si>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</si>
  <si>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</si>
  <si>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</si>
  <si>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</si>
  <si>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</si>
  <si>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</si>
  <si>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</si>
  <si>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</si>
  <si>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</si>
  <si>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</si>
  <si>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</si>
  <si>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</si>
  <si>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</si>
  <si>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</si>
  <si>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</si>
  <si>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</si>
  <si>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</si>
  <si>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</si>
  <si>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</si>
  <si>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</si>
  <si>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</si>
  <si>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</si>
  <si>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</si>
  <si>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</si>
  <si>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</si>
  <si>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</si>
  <si>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</si>
  <si>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</si>
  <si>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</si>
  <si>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</si>
  <si>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</si>
  <si>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</si>
  <si>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</si>
  <si>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</si>
  <si>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</si>
  <si>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</si>
  <si>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</si>
  <si>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</si>
  <si>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</si>
  <si>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</si>
  <si>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</si>
  <si>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</si>
  <si>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</si>
  <si>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</si>
  <si>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</si>
  <si>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</si>
  <si>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</si>
  <si>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</si>
  <si>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</si>
  <si>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</si>
  <si>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</si>
  <si>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</si>
  <si>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</si>
  <si>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</si>
  <si>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</si>
  <si>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</si>
  <si>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</si>
  <si>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</si>
  <si>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</si>
  <si>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</si>
  <si>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</si>
  <si>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</si>
  <si>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</si>
  <si>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</si>
  <si>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</si>
  <si>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</si>
  <si>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</si>
  <si>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</si>
  <si>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</si>
  <si>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</si>
  <si>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</si>
  <si>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</si>
  <si>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</si>
  <si>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</si>
  <si>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</si>
  <si>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</si>
  <si>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</si>
  <si>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</si>
  <si>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</si>
  <si>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</si>
  <si>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</si>
  <si>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</si>
  <si>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</si>
  <si>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</si>
  <si>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</si>
  <si>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</si>
  <si>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</si>
  <si>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</si>
  <si>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</si>
  <si>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</si>
  <si>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</si>
  <si>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</si>
  <si>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</si>
  <si>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</si>
  <si>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</si>
  <si>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</si>
  <si>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</si>
  <si>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</si>
  <si>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</si>
  <si>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</si>
  <si>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</si>
  <si>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</si>
  <si>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</si>
  <si>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</si>
  <si>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</si>
  <si>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</si>
  <si>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</si>
  <si>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</si>
  <si>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</si>
  <si>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</si>
  <si>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</si>
  <si>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</si>
  <si>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</si>
  <si>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</si>
  <si>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</si>
  <si>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</si>
  <si>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</si>
  <si>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</si>
  <si>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</si>
  <si>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</si>
  <si>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</si>
  <si>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</si>
  <si>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</si>
  <si>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</si>
  <si>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</si>
  <si>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</si>
  <si>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</si>
  <si>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</si>
  <si>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</si>
  <si>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</si>
  <si>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</si>
  <si>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</si>
  <si>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</si>
  <si>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</si>
  <si>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</si>
  <si>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</si>
  <si>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</si>
  <si>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</si>
  <si>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</si>
  <si>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</si>
  <si>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</si>
  <si>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</si>
  <si>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</si>
  <si>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</si>
  <si>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</si>
  <si>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</si>
  <si>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</si>
  <si>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</si>
  <si>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</si>
  <si>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</si>
  <si>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</si>
  <si>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</si>
  <si>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</si>
  <si>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</si>
  <si>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</si>
  <si>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</si>
  <si>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</si>
  <si>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</si>
  <si>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</si>
  <si>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</si>
  <si>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</si>
  <si>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</si>
  <si>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</si>
  <si>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</si>
  <si>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</si>
  <si>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</si>
  <si>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</si>
  <si>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</si>
  <si>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</si>
  <si>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</si>
  <si>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</si>
  <si>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</si>
  <si>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</si>
  <si>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</si>
  <si>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</si>
  <si>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</si>
  <si>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</si>
  <si>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</si>
  <si>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</si>
  <si>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</si>
  <si>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</si>
  <si>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</si>
  <si>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</si>
  <si>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</si>
  <si>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</si>
  <si>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</si>
  <si>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</si>
  <si>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</si>
  <si>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</si>
  <si>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</si>
  <si>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</si>
  <si>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</si>
  <si>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</si>
  <si>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</si>
  <si>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</si>
  <si>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</si>
  <si>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</si>
  <si>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</si>
  <si>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</si>
  <si>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</si>
  <si>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</si>
  <si>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</si>
  <si>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</si>
  <si>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</si>
  <si>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</si>
  <si>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</si>
  <si>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</si>
  <si>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</si>
  <si>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</si>
  <si>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</si>
  <si>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</si>
  <si>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</si>
  <si>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</si>
  <si>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</si>
  <si>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</si>
  <si>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</si>
  <si>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</si>
  <si>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</si>
  <si>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</si>
  <si>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</si>
  <si>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</si>
  <si>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</si>
  <si>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</si>
  <si>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</si>
  <si>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</si>
  <si>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</si>
  <si>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</si>
  <si>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</si>
  <si>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</si>
  <si>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</si>
  <si>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</si>
  <si>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</si>
  <si>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</si>
  <si>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</si>
  <si>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</si>
  <si>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</si>
  <si>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</si>
  <si>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</si>
  <si>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</si>
  <si>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</si>
  <si>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</si>
  <si>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</si>
  <si>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</si>
  <si>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</si>
  <si>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</si>
  <si>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</si>
  <si>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</si>
  <si>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</si>
  <si>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</si>
  <si>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</si>
  <si>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</si>
  <si>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</si>
  <si>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</si>
  <si>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</si>
  <si>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</si>
  <si>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</si>
  <si>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</si>
  <si>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</si>
  <si>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</si>
  <si>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</si>
  <si>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</si>
  <si>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</si>
  <si>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</si>
  <si>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</si>
  <si>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</si>
  <si>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</si>
  <si>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</si>
  <si>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</si>
  <si>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</si>
  <si>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</si>
  <si>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</si>
  <si>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</si>
  <si>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</si>
  <si>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</si>
  <si>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</si>
  <si>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</si>
  <si>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</si>
  <si>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</si>
  <si>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</si>
  <si>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</si>
  <si>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</si>
  <si>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</si>
  <si>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</si>
  <si>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</si>
  <si>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</si>
  <si>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</si>
  <si>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</si>
  <si>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</si>
  <si>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</si>
  <si>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</si>
  <si>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</si>
  <si>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</si>
  <si>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</si>
  <si>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</si>
  <si>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</si>
  <si>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</si>
  <si>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</si>
  <si>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</si>
  <si>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</si>
  <si>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</si>
  <si>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</si>
  <si>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</si>
  <si>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</si>
  <si>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</si>
  <si>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</si>
  <si>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</si>
  <si>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</si>
  <si>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</si>
  <si>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</si>
  <si>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</si>
  <si>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</si>
  <si>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</si>
  <si>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</si>
  <si>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</si>
  <si>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</si>
  <si>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</si>
  <si>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</si>
  <si>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</si>
  <si>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</si>
  <si>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</si>
  <si>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</si>
  <si>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</si>
  <si>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</si>
  <si>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</si>
  <si>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</si>
  <si>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</si>
  <si>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</si>
  <si>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</si>
  <si>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</si>
  <si>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</si>
  <si>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</si>
  <si>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</si>
  <si>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</si>
  <si>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</si>
  <si>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</si>
  <si>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</si>
  <si>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</si>
  <si>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</si>
  <si>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</si>
  <si>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</si>
  <si>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</si>
  <si>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</si>
  <si>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</si>
  <si>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</si>
  <si>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</si>
  <si>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</si>
  <si>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</si>
  <si>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</si>
  <si>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</si>
  <si>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</si>
  <si>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</si>
  <si>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</si>
  <si>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</si>
  <si>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</si>
  <si>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</si>
  <si>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</si>
  <si>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</si>
  <si>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</si>
  <si>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</si>
  <si>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</si>
  <si>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</si>
  <si>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</si>
  <si>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</si>
  <si>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</si>
  <si>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</si>
  <si>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</si>
  <si>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</si>
  <si>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</si>
  <si>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</si>
  <si>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</si>
  <si>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</si>
  <si>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</si>
  <si>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</si>
  <si>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</si>
  <si>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</si>
  <si>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</si>
  <si>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</si>
  <si>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</si>
  <si>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</si>
  <si>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</si>
  <si>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</si>
  <si>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</si>
  <si>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</si>
  <si>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</si>
  <si>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</si>
  <si>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</si>
  <si>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</si>
  <si>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</si>
  <si>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</si>
  <si>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</si>
  <si>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</si>
  <si>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</si>
  <si>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</si>
  <si>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</si>
  <si>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</si>
  <si>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</si>
  <si>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</si>
  <si>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</si>
  <si>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</si>
  <si>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</si>
  <si>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</si>
  <si>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</si>
  <si>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</si>
  <si>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</si>
  <si>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</si>
  <si>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</si>
  <si>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</si>
  <si>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</si>
  <si>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</si>
  <si>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</si>
  <si>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</si>
  <si>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</si>
  <si>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</si>
  <si>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</si>
  <si>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</si>
  <si>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</si>
  <si>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</si>
  <si>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</si>
  <si>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</si>
  <si>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</si>
  <si>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</si>
  <si>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</si>
  <si>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</si>
  <si>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</si>
  <si>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</si>
  <si>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</si>
  <si>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</si>
  <si>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</si>
  <si>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</si>
  <si>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</si>
  <si>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</si>
  <si>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</si>
  <si>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</si>
  <si>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</si>
  <si>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</si>
  <si>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</si>
  <si>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</si>
  <si>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</si>
  <si>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</si>
  <si>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</si>
  <si>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</si>
  <si>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</si>
  <si>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</si>
  <si>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</si>
  <si>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</si>
  <si>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</si>
  <si>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</si>
  <si>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</si>
  <si>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</si>
  <si>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</si>
  <si>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</si>
  <si>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</si>
  <si>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</si>
  <si>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</si>
  <si>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</si>
  <si>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</si>
  <si>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</si>
  <si>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</si>
  <si>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</si>
  <si>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</si>
  <si>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</si>
  <si>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</si>
  <si>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</si>
  <si>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</si>
  <si>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</si>
  <si>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</si>
  <si>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</si>
  <si>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</si>
  <si>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</si>
  <si>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</si>
  <si>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</si>
  <si>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</si>
  <si>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</si>
  <si>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</si>
  <si>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</si>
  <si>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</si>
  <si>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</si>
  <si>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</si>
  <si>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</si>
  <si>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</si>
  <si>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</si>
  <si>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</si>
  <si>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</si>
  <si>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</si>
  <si>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</si>
  <si>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</si>
  <si>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</si>
  <si>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</si>
  <si>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</si>
  <si>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</si>
  <si>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</si>
  <si>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</si>
  <si>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</si>
  <si>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</si>
  <si>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</si>
  <si>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</si>
  <si>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</si>
  <si>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</si>
  <si>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</si>
  <si>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</si>
  <si>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</si>
  <si>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</si>
  <si>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</si>
  <si>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</si>
  <si>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</si>
  <si>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</si>
  <si>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</si>
  <si>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</si>
  <si>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</si>
  <si>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</si>
  <si>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</si>
  <si>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</si>
  <si>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</si>
  <si>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</si>
  <si>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</si>
  <si>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</si>
  <si>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</si>
  <si>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</si>
  <si>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</si>
  <si>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</si>
  <si>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</si>
  <si>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</si>
  <si>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</si>
  <si>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</si>
  <si>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</si>
  <si>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</si>
  <si>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</si>
  <si>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</si>
  <si>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</si>
  <si>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</si>
  <si>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</si>
  <si>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</si>
  <si>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</si>
  <si>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</si>
  <si>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</si>
  <si>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</si>
  <si>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</si>
  <si>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</si>
  <si>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</si>
  <si>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</si>
  <si>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</si>
  <si>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</si>
  <si>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</si>
  <si>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</si>
  <si>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</si>
  <si>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</si>
  <si>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</si>
  <si>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</si>
  <si>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</si>
  <si>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</si>
  <si>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</si>
  <si>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</si>
  <si>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</si>
  <si>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</si>
  <si>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</si>
  <si>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</si>
  <si>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</si>
  <si>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</si>
  <si>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</si>
  <si>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</si>
  <si>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</si>
  <si>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</si>
  <si>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</si>
  <si>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</si>
  <si>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</si>
  <si>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</si>
  <si>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</si>
  <si>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</si>
  <si>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</si>
  <si>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</si>
  <si>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</si>
  <si>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</si>
  <si>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</si>
  <si>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</si>
  <si>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</si>
  <si>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</si>
  <si>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</si>
  <si>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</si>
  <si>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</si>
  <si>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</si>
  <si>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</si>
  <si>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</si>
  <si>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</si>
  <si>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</si>
  <si>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</si>
  <si>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</si>
  <si>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</si>
  <si>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</si>
  <si>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</si>
  <si>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</si>
  <si>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</si>
  <si>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</si>
  <si>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</si>
  <si>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</si>
  <si>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</si>
  <si>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</si>
  <si>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</si>
  <si>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</si>
  <si>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</si>
  <si>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</si>
  <si>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</si>
  <si>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</si>
  <si>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</si>
  <si>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</si>
  <si>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</si>
  <si>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</si>
  <si>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</si>
  <si>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</si>
  <si>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</si>
  <si>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</si>
  <si>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</si>
  <si>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</si>
  <si>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</si>
  <si>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</si>
  <si>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</si>
  <si>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</si>
  <si>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</si>
  <si>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</si>
  <si>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</si>
  <si>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</si>
  <si>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</si>
  <si>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</si>
  <si>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</si>
  <si>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</si>
  <si>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</si>
  <si>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</si>
  <si>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</si>
  <si>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</si>
  <si>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</si>
  <si>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</si>
  <si>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</si>
  <si>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</si>
  <si>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</si>
  <si>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</si>
  <si>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</si>
  <si>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</si>
  <si>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</si>
  <si>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</si>
  <si>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</si>
  <si>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</si>
  <si>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</si>
  <si>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</si>
  <si>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</si>
  <si>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</si>
  <si>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</si>
  <si>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</si>
  <si>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</si>
  <si>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</si>
  <si>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</si>
  <si>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</si>
  <si>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</si>
  <si>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</si>
  <si>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</si>
  <si>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</si>
  <si>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</si>
  <si>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</si>
  <si>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</si>
  <si>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</si>
  <si>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</si>
  <si>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</si>
  <si>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</si>
  <si>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</si>
  <si>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</si>
  <si>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</si>
  <si>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</si>
  <si>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</si>
  <si>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</si>
  <si>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</si>
  <si>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</si>
  <si>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</si>
  <si>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</si>
  <si>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</si>
  <si>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</si>
  <si>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</si>
  <si>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</si>
  <si>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</si>
  <si>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</si>
  <si>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</si>
  <si>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</si>
  <si>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</si>
  <si>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</si>
  <si>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</si>
  <si>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</si>
  <si>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</si>
  <si>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</si>
  <si>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</si>
  <si>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</si>
  <si>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</si>
  <si>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</si>
  <si>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</si>
  <si>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</si>
  <si>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</si>
  <si>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</si>
  <si>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</si>
  <si>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</si>
  <si>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</si>
  <si>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</si>
  <si>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</si>
  <si>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</si>
  <si>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</si>
  <si>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</si>
  <si>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</si>
  <si>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</si>
  <si>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</si>
  <si>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</si>
  <si>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</si>
  <si>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</si>
  <si>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</si>
  <si>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</si>
  <si>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</si>
  <si>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</si>
  <si>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</si>
  <si>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</si>
  <si>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</si>
  <si>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</si>
  <si>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</si>
  <si>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</si>
  <si>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</si>
  <si>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</si>
  <si>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</si>
  <si>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</si>
  <si>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</si>
  <si>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</si>
  <si>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</si>
  <si>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</si>
  <si>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</si>
  <si>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</si>
  <si>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</si>
  <si>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</si>
  <si>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</si>
  <si>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</si>
  <si>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</si>
  <si>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</si>
  <si>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</si>
  <si>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</si>
  <si>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</si>
  <si>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</si>
  <si>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</si>
  <si>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</si>
  <si>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</si>
  <si>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</si>
  <si>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</si>
  <si>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</si>
  <si>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</si>
  <si>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</si>
  <si>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</si>
  <si>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</si>
  <si>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</si>
  <si>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</si>
  <si>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</si>
  <si>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</si>
  <si>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</si>
  <si>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</si>
  <si>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</si>
  <si>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</si>
  <si>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</si>
  <si>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</si>
  <si>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</si>
  <si>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</si>
  <si>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</si>
  <si>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</si>
  <si>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</si>
  <si>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</si>
  <si>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</si>
  <si>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</si>
  <si>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</si>
  <si>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</si>
  <si>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</si>
  <si>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</si>
  <si>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</si>
  <si>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</si>
  <si>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</si>
  <si>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</si>
  <si>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</si>
  <si>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</si>
  <si>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</si>
  <si>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</si>
  <si>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</si>
  <si>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</si>
  <si>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</si>
  <si>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</si>
  <si>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</si>
  <si>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</si>
  <si>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</si>
  <si>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</si>
  <si>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</si>
  <si>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</si>
  <si>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</si>
  <si>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</si>
  <si>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</si>
  <si>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</si>
  <si>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</si>
  <si>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</si>
  <si>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</si>
  <si>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</si>
  <si>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</si>
  <si>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</si>
  <si>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</si>
  <si>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</si>
  <si>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</si>
  <si>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</si>
  <si>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</si>
  <si>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</si>
  <si>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</si>
  <si>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</si>
  <si>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</si>
  <si>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</si>
  <si>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</si>
  <si>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</si>
  <si>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</si>
  <si>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</si>
  <si>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</si>
  <si>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</si>
  <si>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</si>
  <si>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</si>
  <si>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</si>
  <si>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</si>
  <si>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</si>
  <si>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</si>
  <si>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</si>
  <si>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</si>
  <si>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</si>
  <si>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</si>
  <si>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</si>
  <si>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</si>
  <si>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</si>
  <si>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</si>
  <si>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</si>
  <si>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</si>
  <si>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</si>
  <si>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</si>
  <si>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</si>
  <si>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</si>
  <si>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</si>
  <si>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</si>
  <si>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</si>
  <si>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</si>
  <si>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</si>
  <si>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</si>
  <si>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</si>
  <si>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</si>
  <si>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</si>
  <si>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</si>
  <si>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</si>
  <si>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</si>
  <si>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</si>
  <si>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</si>
  <si>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</si>
  <si>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</si>
  <si>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</si>
  <si>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</si>
  <si>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</si>
  <si>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</si>
  <si>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</si>
  <si>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</si>
  <si>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</si>
  <si>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</si>
  <si>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</si>
  <si>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</si>
  <si>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</si>
  <si>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</si>
  <si>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</si>
  <si>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</si>
  <si>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</si>
  <si>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</si>
  <si>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</si>
  <si>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</si>
  <si>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</si>
  <si>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</si>
  <si>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</si>
  <si>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</si>
  <si>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</si>
  <si>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</si>
  <si>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</si>
  <si>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</si>
  <si>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</si>
  <si>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</si>
  <si>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</si>
  <si>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</si>
  <si>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</si>
  <si>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</si>
  <si>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</si>
  <si>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</si>
  <si>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</si>
  <si>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</si>
  <si>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</si>
  <si>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</si>
  <si>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</si>
  <si>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</si>
  <si>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</si>
  <si>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</si>
  <si>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</si>
  <si>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</si>
  <si>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</si>
  <si>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</si>
  <si>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</si>
  <si>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</si>
  <si>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</si>
  <si>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</si>
  <si>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</si>
  <si>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</si>
  <si>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</si>
  <si>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</si>
  <si>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</si>
  <si>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</si>
  <si>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</si>
  <si>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</si>
  <si>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</si>
  <si>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</si>
  <si>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</si>
  <si>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</si>
  <si>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</si>
  <si>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</si>
  <si>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</si>
  <si>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</si>
  <si>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</si>
  <si>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</si>
  <si>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</si>
  <si>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</si>
  <si>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</si>
  <si>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</si>
  <si>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</si>
  <si>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</si>
  <si>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</si>
  <si>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</si>
  <si>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</si>
  <si>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</si>
  <si>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</si>
  <si>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</si>
  <si>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</si>
  <si>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</si>
  <si>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</si>
  <si>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</si>
  <si>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</si>
  <si>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</si>
  <si>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</si>
  <si>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</si>
  <si>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</si>
  <si>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</si>
  <si>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</si>
  <si>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</si>
  <si>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</si>
  <si>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</si>
  <si>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</si>
  <si>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</si>
  <si>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</si>
  <si>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</si>
  <si>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</si>
  <si>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</si>
  <si>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</si>
  <si>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</si>
  <si>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</si>
  <si>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</si>
  <si>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</si>
  <si>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</si>
  <si>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</si>
  <si>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</si>
  <si>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</si>
  <si>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</si>
  <si>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</si>
  <si>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</si>
  <si>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</si>
  <si>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</si>
  <si>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</si>
  <si>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</si>
  <si>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</si>
  <si>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</si>
  <si>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</si>
  <si>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</si>
  <si>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</si>
  <si>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</si>
  <si>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</si>
  <si>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</si>
  <si>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</si>
  <si>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</si>
  <si>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</si>
  <si>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</si>
  <si>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</si>
  <si>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</si>
  <si>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</si>
  <si>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</si>
  <si>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</si>
  <si>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</si>
  <si>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</si>
  <si>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</si>
  <si>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</si>
  <si>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</si>
  <si>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</si>
  <si>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</si>
  <si>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</si>
  <si>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</si>
  <si>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</si>
  <si>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</si>
  <si>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</si>
  <si>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</si>
  <si>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</si>
  <si>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</si>
  <si>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</si>
  <si>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</si>
  <si>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</si>
  <si>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</si>
  <si>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</si>
  <si>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</si>
  <si>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</si>
  <si>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</si>
  <si>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</si>
  <si>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</si>
  <si>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</si>
  <si>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</si>
  <si>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</si>
  <si>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</si>
  <si>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</si>
  <si>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</si>
  <si>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</si>
  <si>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</si>
  <si>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</si>
  <si>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</si>
  <si>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</si>
  <si>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</si>
  <si>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</si>
  <si>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</si>
  <si>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</si>
  <si>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</si>
  <si>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</si>
  <si>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</si>
  <si>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</si>
  <si>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</si>
  <si>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</si>
  <si>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</si>
  <si>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</si>
  <si>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</si>
  <si>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</si>
  <si>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</si>
  <si>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</si>
  <si>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</si>
  <si>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</si>
  <si>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</si>
  <si>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</si>
  <si>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</si>
  <si>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</si>
  <si>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</si>
  <si>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</si>
  <si>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</si>
  <si>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</si>
  <si>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</si>
  <si>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</si>
  <si>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</si>
  <si>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</si>
  <si>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</si>
  <si>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</si>
  <si>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</si>
  <si>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</si>
  <si>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</si>
  <si>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</si>
  <si>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</si>
  <si>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</si>
  <si>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</si>
  <si>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</si>
  <si>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</si>
  <si>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</si>
  <si>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</si>
  <si>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</si>
  <si>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</si>
  <si>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</si>
  <si>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</si>
  <si>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</si>
  <si>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</si>
  <si>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</si>
  <si>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</si>
  <si>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</si>
  <si>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</si>
  <si>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</si>
  <si>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</si>
  <si>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</si>
  <si>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</si>
  <si>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</si>
  <si>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</si>
  <si>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</si>
  <si>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</si>
  <si>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</si>
  <si>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</si>
  <si>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</si>
  <si>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</si>
  <si>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</si>
  <si>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</si>
  <si>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</si>
  <si>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</si>
  <si>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</si>
  <si>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</si>
  <si>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</si>
  <si>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</si>
  <si>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</si>
  <si>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</si>
  <si>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</si>
  <si>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</si>
  <si>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</si>
  <si>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</si>
  <si>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</si>
  <si>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</si>
  <si>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</si>
  <si>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</si>
  <si>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</si>
  <si>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</si>
  <si>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</si>
  <si>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</si>
  <si>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</si>
  <si>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</si>
  <si>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</si>
  <si>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</si>
  <si>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</si>
  <si>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</si>
  <si>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</si>
  <si>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</si>
  <si>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</si>
  <si>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</si>
  <si>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</si>
  <si>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</si>
  <si>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</si>
  <si>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</si>
  <si>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</si>
  <si>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</si>
  <si>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</si>
  <si>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</si>
  <si>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</si>
  <si>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</si>
  <si>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</si>
  <si>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</si>
  <si>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</si>
  <si>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</si>
  <si>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</si>
  <si>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</si>
  <si>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</si>
  <si>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</si>
  <si>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</si>
  <si>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</si>
  <si>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</si>
  <si>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</si>
  <si>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</si>
  <si>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</si>
  <si>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</si>
  <si>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</si>
  <si>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</si>
  <si>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</si>
  <si>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</si>
  <si>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</si>
  <si>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</si>
  <si>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</si>
  <si>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</si>
  <si>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</si>
  <si>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</si>
  <si>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</si>
  <si>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</si>
  <si>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</si>
  <si>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</si>
  <si>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</si>
  <si>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</si>
  <si>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</si>
  <si>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</si>
  <si>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</si>
  <si>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</si>
  <si>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</si>
  <si>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</si>
  <si>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</si>
  <si>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</si>
  <si>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</si>
  <si>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</si>
  <si>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</si>
  <si>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</si>
  <si>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</si>
  <si>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</si>
  <si>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</si>
  <si>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</si>
  <si>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</si>
  <si>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</si>
  <si>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</si>
  <si>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</si>
  <si>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</si>
  <si>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</si>
  <si>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</si>
  <si>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</si>
  <si>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</si>
  <si>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</si>
  <si>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</si>
  <si>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</si>
  <si>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</si>
  <si>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</si>
  <si>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</si>
  <si>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</si>
  <si>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</si>
  <si>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</si>
  <si>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</si>
  <si>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</si>
  <si>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</si>
  <si>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</si>
  <si>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</si>
  <si>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</si>
  <si>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</si>
  <si>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</si>
  <si>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</si>
  <si>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</si>
  <si>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</si>
  <si>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</si>
  <si>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</si>
  <si>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</si>
  <si>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</si>
  <si>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</si>
  <si>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</si>
  <si>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</si>
  <si>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</si>
  <si>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</si>
  <si>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</si>
  <si>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</si>
  <si>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</si>
  <si>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</si>
  <si>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</si>
  <si>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</si>
  <si>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</si>
  <si>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</si>
  <si>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</si>
  <si>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</si>
  <si>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</si>
  <si>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</si>
  <si>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</si>
  <si>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</si>
  <si>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</si>
  <si>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</si>
  <si>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</si>
  <si>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</si>
  <si>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</si>
  <si>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</si>
  <si>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</si>
  <si>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</si>
  <si>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</si>
  <si>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</si>
  <si>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</si>
  <si>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</si>
  <si>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</si>
  <si>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</si>
  <si>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</si>
  <si>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</si>
  <si>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</si>
  <si>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</si>
  <si>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</si>
  <si>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</si>
  <si>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</si>
  <si>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</si>
  <si>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</si>
  <si>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</si>
  <si>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</si>
  <si>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</si>
  <si>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</si>
  <si>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</si>
  <si>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</si>
  <si>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</si>
  <si>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</si>
  <si>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</si>
  <si>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</si>
  <si>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</si>
  <si>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</si>
  <si>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</si>
  <si>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</si>
  <si>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</si>
  <si>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</si>
  <si>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</si>
  <si>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</si>
  <si>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</si>
  <si>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</si>
  <si>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</si>
  <si>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</si>
  <si>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</si>
  <si>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</si>
  <si>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</si>
  <si>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</si>
  <si>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</si>
  <si>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</si>
  <si>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</si>
  <si>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</si>
  <si>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</si>
  <si>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</si>
  <si>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</si>
  <si>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</si>
  <si>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</si>
  <si>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</si>
  <si>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</si>
  <si>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</si>
  <si>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</si>
  <si>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</si>
  <si>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</si>
  <si>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</si>
  <si>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</si>
  <si>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</si>
  <si>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</si>
  <si>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</si>
  <si>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</si>
  <si>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</si>
  <si>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</si>
  <si>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</si>
  <si>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</si>
  <si>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</si>
  <si>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</si>
  <si>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</si>
  <si>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</si>
  <si>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</si>
  <si>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</si>
  <si>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</si>
  <si>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</si>
  <si>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</si>
  <si>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</si>
  <si>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</si>
  <si>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</si>
  <si>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</si>
  <si>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</si>
  <si>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</si>
  <si>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</si>
  <si>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</si>
  <si>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</si>
  <si>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</si>
  <si>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</si>
  <si>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</si>
  <si>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</si>
  <si>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</si>
  <si>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</si>
  <si>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</si>
  <si>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</si>
  <si>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</si>
  <si>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</si>
  <si>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</si>
  <si>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</si>
  <si>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</si>
  <si>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</si>
  <si>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</si>
  <si>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</si>
  <si>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</si>
  <si>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</si>
  <si>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</si>
  <si>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</si>
  <si>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</si>
  <si>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</si>
  <si>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</si>
  <si>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</si>
  <si>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</si>
  <si>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</si>
  <si>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</si>
  <si>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</si>
  <si>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</si>
  <si>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</si>
  <si>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</si>
  <si>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</si>
  <si>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</si>
  <si>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</si>
  <si>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</si>
  <si>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</si>
  <si>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</si>
  <si>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</si>
  <si>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</si>
  <si>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</si>
  <si>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</si>
  <si>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</si>
  <si>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</si>
  <si>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</si>
  <si>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</si>
  <si>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</si>
  <si>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</si>
  <si>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</si>
  <si>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</si>
  <si>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</si>
  <si>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</si>
  <si>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</si>
  <si>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</si>
  <si>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</si>
  <si>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</si>
  <si>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</si>
  <si>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</si>
  <si>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</si>
  <si>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</si>
  <si>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</si>
  <si>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</si>
  <si>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</si>
  <si>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</si>
  <si>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</si>
  <si>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</si>
  <si>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</si>
  <si>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</si>
  <si>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</si>
  <si>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</si>
  <si>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</si>
  <si>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</si>
  <si>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</si>
  <si>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</si>
  <si>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</si>
  <si>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</si>
  <si>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</si>
  <si>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</si>
  <si>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</si>
  <si>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</si>
  <si>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</si>
  <si>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</si>
  <si>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</si>
  <si>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</si>
  <si>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</si>
  <si>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</si>
  <si>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</si>
  <si>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</si>
  <si>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</si>
  <si>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</si>
  <si>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</si>
  <si>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</si>
  <si>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</si>
  <si>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</si>
  <si>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</si>
  <si>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</si>
  <si>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</si>
  <si>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</si>
  <si>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</si>
  <si>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</si>
  <si>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</si>
  <si>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</si>
  <si>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</si>
  <si>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</si>
  <si>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</si>
  <si>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</si>
  <si>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</si>
  <si>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</si>
  <si>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</si>
  <si>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</si>
  <si>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</si>
  <si>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</si>
  <si>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</si>
  <si>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</si>
  <si>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</si>
  <si>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</si>
  <si>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</si>
  <si>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</si>
  <si>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</si>
  <si>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</si>
  <si>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</si>
  <si>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</si>
  <si>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</si>
  <si>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</si>
  <si>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</si>
  <si>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</si>
  <si>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</si>
  <si>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</si>
  <si>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</si>
  <si>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</si>
  <si>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</si>
  <si>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</si>
  <si>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</si>
  <si>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</si>
  <si>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</si>
  <si>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</si>
  <si>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</si>
  <si>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</si>
  <si>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</si>
  <si>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</si>
  <si>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</si>
  <si>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</si>
  <si>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</si>
  <si>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</si>
  <si>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</si>
  <si>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</si>
  <si>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</si>
  <si>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</si>
  <si>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</si>
  <si>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</si>
  <si>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</si>
  <si>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</si>
  <si>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</si>
  <si>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</si>
  <si>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</si>
  <si>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</si>
  <si>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</si>
  <si>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</si>
  <si>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</si>
  <si>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</si>
  <si>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</si>
  <si>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</si>
  <si>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</si>
  <si>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</si>
  <si>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</si>
  <si>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</si>
  <si>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</si>
  <si>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</si>
  <si>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</si>
  <si>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</si>
  <si>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</si>
  <si>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</si>
  <si>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</si>
  <si>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</si>
  <si>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</si>
  <si>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</si>
  <si>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</si>
  <si>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</si>
  <si>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</si>
  <si>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</si>
  <si>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</si>
  <si>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</si>
  <si>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</si>
  <si>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</si>
  <si>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</si>
  <si>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</si>
  <si>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</si>
  <si>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</si>
  <si>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</si>
  <si>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</si>
  <si>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</si>
  <si>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</si>
  <si>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</si>
  <si>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</si>
  <si>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</si>
  <si>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</si>
  <si>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</si>
  <si>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</si>
  <si>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</si>
  <si>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</si>
  <si>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</si>
  <si>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</si>
  <si>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</si>
  <si>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</si>
  <si>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</si>
  <si>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</si>
  <si>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</si>
  <si>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</si>
  <si>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</si>
  <si>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</si>
  <si>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</si>
  <si>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</si>
  <si>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</si>
  <si>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</si>
  <si>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</si>
  <si>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</si>
  <si>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</si>
  <si>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</si>
  <si>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</si>
  <si>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</si>
  <si>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</si>
  <si>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</si>
  <si>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</si>
  <si>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</si>
  <si>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</si>
  <si>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</si>
  <si>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</si>
  <si>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</si>
  <si>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</si>
  <si>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</si>
  <si>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</si>
  <si>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</si>
  <si>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</si>
  <si>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</si>
  <si>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</si>
  <si>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</si>
  <si>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</si>
  <si>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</si>
  <si>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</si>
  <si>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</si>
  <si>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</si>
  <si>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</si>
  <si>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</si>
  <si>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</si>
  <si>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</si>
  <si>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</si>
  <si>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</si>
  <si>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</si>
  <si>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</si>
  <si>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</si>
  <si>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</si>
  <si>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</si>
  <si>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</si>
  <si>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</si>
  <si>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</si>
  <si>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</si>
  <si>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</si>
  <si>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</si>
  <si>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</si>
  <si>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</si>
  <si>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</si>
  <si>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</si>
  <si>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</si>
  <si>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</si>
  <si>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</si>
  <si>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</si>
  <si>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</si>
  <si>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</si>
  <si>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</si>
  <si>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</si>
  <si>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</si>
  <si>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</si>
  <si>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</si>
  <si>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</si>
  <si>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</si>
  <si>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</si>
  <si>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</si>
  <si>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</si>
  <si>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</si>
  <si>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</si>
  <si>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</si>
  <si>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</si>
  <si>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</si>
  <si>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</si>
  <si>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</si>
  <si>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</si>
  <si>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</si>
  <si>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</si>
  <si>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</si>
  <si>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</si>
  <si>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</si>
  <si>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</si>
  <si>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</si>
  <si>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</si>
  <si>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</si>
  <si>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</si>
  <si>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</si>
  <si>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</si>
  <si>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</si>
  <si>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</si>
  <si>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</si>
  <si>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</si>
  <si>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</si>
  <si>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</si>
  <si>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</si>
  <si>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</si>
  <si>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</si>
  <si>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</si>
  <si>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</si>
  <si>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</si>
  <si>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</si>
  <si>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</si>
  <si>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</si>
  <si>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</si>
  <si>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</si>
  <si>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</si>
  <si>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</si>
  <si>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</si>
  <si>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</si>
  <si>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</si>
  <si>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</si>
  <si>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</si>
  <si>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</si>
  <si>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</si>
  <si>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</si>
  <si>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</si>
  <si>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</si>
  <si>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</si>
  <si>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</si>
  <si>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</si>
  <si>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</si>
  <si>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</si>
  <si>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</si>
  <si>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</si>
  <si>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</si>
  <si>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</si>
  <si>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</si>
  <si>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</si>
  <si>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</si>
  <si>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</si>
  <si>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</si>
  <si>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</si>
  <si>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</si>
  <si>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</si>
  <si>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</si>
  <si>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</si>
  <si>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</si>
  <si>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</si>
  <si>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</si>
  <si>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</si>
  <si>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</si>
  <si>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</si>
  <si>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</si>
  <si>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</si>
  <si>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</si>
  <si>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</si>
  <si>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</si>
  <si>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</si>
  <si>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</si>
  <si>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</si>
  <si>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</si>
  <si>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</si>
  <si>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</si>
  <si>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</si>
  <si>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</si>
  <si>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</si>
  <si>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</si>
  <si>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</si>
  <si>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</si>
  <si>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</si>
  <si>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</si>
  <si>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</si>
  <si>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</si>
  <si>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</si>
  <si>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</si>
  <si>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</si>
  <si>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</si>
  <si>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</si>
  <si>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</si>
  <si>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</si>
  <si>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</si>
  <si>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</si>
  <si>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</si>
  <si>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</si>
  <si>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</si>
  <si>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</si>
  <si>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</si>
  <si>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</si>
  <si>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</si>
  <si>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</si>
  <si>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</si>
  <si>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</si>
  <si>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</si>
  <si>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</si>
  <si>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</si>
  <si>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</si>
  <si>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</si>
  <si>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</si>
  <si>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</si>
  <si>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</si>
  <si>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</si>
  <si>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</si>
  <si>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</si>
  <si>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</si>
  <si>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</si>
  <si>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</si>
  <si>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</si>
  <si>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</si>
  <si>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</si>
  <si>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</si>
  <si>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</si>
  <si>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</si>
  <si>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</si>
  <si>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</si>
  <si>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</si>
  <si>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</si>
  <si>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</si>
  <si>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</si>
  <si>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</si>
  <si>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</si>
  <si>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</si>
  <si>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</si>
  <si>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</si>
  <si>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</si>
  <si>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</si>
  <si>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</si>
  <si>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</si>
  <si>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</si>
  <si>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</si>
  <si>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</si>
  <si>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</si>
  <si>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</si>
  <si>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</si>
  <si>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</si>
  <si>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</si>
  <si>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</si>
  <si>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</si>
  <si>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</si>
  <si>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</si>
  <si>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</si>
  <si>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</si>
  <si>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</si>
  <si>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</si>
  <si>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</si>
  <si>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</si>
  <si>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</si>
  <si>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</si>
  <si>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</si>
  <si>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</si>
  <si>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</si>
  <si>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</si>
  <si>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</si>
  <si>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</si>
  <si>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</si>
  <si>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</si>
  <si>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</si>
  <si>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</si>
  <si>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</si>
  <si>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</si>
  <si>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</si>
  <si>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</si>
  <si>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</si>
  <si>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</si>
  <si>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</si>
  <si>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</si>
  <si>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</si>
  <si>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</si>
  <si>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</si>
  <si>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</si>
  <si>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</si>
  <si>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</si>
  <si>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</si>
  <si>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</si>
  <si>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</si>
  <si>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</si>
  <si>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</si>
  <si>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</si>
  <si>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</si>
  <si>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</si>
  <si>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</si>
  <si>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</si>
  <si>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</si>
  <si>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</si>
  <si>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</si>
  <si>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</si>
  <si>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</si>
  <si>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</si>
  <si>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</si>
  <si>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</si>
  <si>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</si>
  <si>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</si>
  <si>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</si>
  <si>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</si>
  <si>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</si>
  <si>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</si>
  <si>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</si>
  <si>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</si>
  <si>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</si>
  <si>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</si>
  <si>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</si>
  <si>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</si>
  <si>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</si>
  <si>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</si>
  <si>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</si>
  <si>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</si>
  <si>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</si>
  <si>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</si>
  <si>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</si>
  <si>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</si>
  <si>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</si>
  <si>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</si>
  <si>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</si>
  <si>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</si>
  <si>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</si>
  <si>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</si>
  <si>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</si>
  <si>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</si>
  <si>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</si>
  <si>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</si>
  <si>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</si>
  <si>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</si>
  <si>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</si>
  <si>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</si>
  <si>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</si>
  <si>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</si>
  <si>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</si>
  <si>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</si>
  <si>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</si>
  <si>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</si>
  <si>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</si>
  <si>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</si>
  <si>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</si>
  <si>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</si>
  <si>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</si>
  <si>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</si>
  <si>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</si>
  <si>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</si>
  <si>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</si>
  <si>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</si>
  <si>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</si>
  <si>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</si>
  <si>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</si>
  <si>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</si>
  <si>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</si>
  <si>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</si>
  <si>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</si>
  <si>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</si>
  <si>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</si>
  <si>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</si>
  <si>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</si>
  <si>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</si>
  <si>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</si>
  <si>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</si>
  <si>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</si>
  <si>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</si>
  <si>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</si>
  <si>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</si>
  <si>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</si>
  <si>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</si>
  <si>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</si>
  <si>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</si>
  <si>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</si>
  <si>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</si>
  <si>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</si>
  <si>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</si>
  <si>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</si>
  <si>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</si>
  <si>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</si>
  <si>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</si>
  <si>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</si>
  <si>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</si>
  <si>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</si>
  <si>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</si>
  <si>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</si>
  <si>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</si>
  <si>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</si>
  <si>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</si>
  <si>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</si>
  <si>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</si>
  <si>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</si>
  <si>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</si>
  <si>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</si>
  <si>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</si>
  <si>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</si>
  <si>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</si>
  <si>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</si>
  <si>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</si>
  <si>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</si>
  <si>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</si>
  <si>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</si>
  <si>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</si>
  <si>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</si>
  <si>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</si>
  <si>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</si>
  <si>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</si>
  <si>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</si>
  <si>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</si>
  <si>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</si>
  <si>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</si>
  <si>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</si>
  <si>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</si>
  <si>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</si>
  <si>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</si>
  <si>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</si>
  <si>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</si>
  <si>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</si>
  <si>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</si>
  <si>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</si>
  <si>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</si>
  <si>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</si>
  <si>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</si>
  <si>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</si>
  <si>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</si>
  <si>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</si>
  <si>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</si>
  <si>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</si>
  <si>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</si>
  <si>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</si>
  <si>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</si>
  <si>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</si>
  <si>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</si>
  <si>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</si>
  <si>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</si>
  <si>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</si>
  <si>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</si>
  <si>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</si>
  <si>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</si>
  <si>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</si>
  <si>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</si>
  <si>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</si>
  <si>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</si>
  <si>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</si>
  <si>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</si>
  <si>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</si>
  <si>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</si>
  <si>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</si>
  <si>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</si>
  <si>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</si>
  <si>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</si>
  <si>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</si>
  <si>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</si>
  <si>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</si>
  <si>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</si>
  <si>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</si>
  <si>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</si>
  <si>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</si>
  <si>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</si>
  <si>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</si>
  <si>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</si>
  <si>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</si>
  <si>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</si>
  <si>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</si>
  <si>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</si>
  <si>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</si>
  <si>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</si>
  <si>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</si>
  <si>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</si>
  <si>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</si>
  <si>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</si>
  <si>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</si>
  <si>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</si>
  <si>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</si>
  <si>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</si>
  <si>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</si>
  <si>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</si>
  <si>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</si>
  <si>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</si>
  <si>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</si>
  <si>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</si>
  <si>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</si>
  <si>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</si>
  <si>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</si>
  <si>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</si>
  <si>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</si>
  <si>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</si>
  <si>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</si>
  <si>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</si>
  <si>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</si>
  <si>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</si>
  <si>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</si>
  <si>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</si>
  <si>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</si>
  <si>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</si>
  <si>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</si>
  <si>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</si>
  <si>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</si>
  <si>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</si>
  <si>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</si>
  <si>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</si>
  <si>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</si>
  <si>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</si>
  <si>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</si>
  <si>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</si>
  <si>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</si>
  <si>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</si>
  <si>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</si>
  <si>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</si>
  <si>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</si>
  <si>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</si>
  <si>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</si>
  <si>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</si>
  <si>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</si>
  <si>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</si>
  <si>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</si>
  <si>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</si>
  <si>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</si>
  <si>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</si>
  <si>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</si>
  <si>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</si>
  <si>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</si>
  <si>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</si>
  <si>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</si>
  <si>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</si>
  <si>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</si>
  <si>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</si>
  <si>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</si>
  <si>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</si>
  <si>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</si>
  <si>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</si>
  <si>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</si>
  <si>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</si>
  <si>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</si>
  <si>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</si>
  <si>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</si>
  <si>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</si>
  <si>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</si>
  <si>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</si>
  <si>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</si>
  <si>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</si>
  <si>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</si>
  <si>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</si>
  <si>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</si>
  <si>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</si>
  <si>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</si>
  <si>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</si>
  <si>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</si>
  <si>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</si>
  <si>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</si>
  <si>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</si>
  <si>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</si>
  <si>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</si>
  <si>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</si>
  <si>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</si>
  <si>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</si>
  <si>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</si>
  <si>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</si>
  <si>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</si>
  <si>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</si>
  <si>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</si>
  <si>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</si>
  <si>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</si>
  <si>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</si>
  <si>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</si>
  <si>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</si>
  <si>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</si>
  <si>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</si>
  <si>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</si>
  <si>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</si>
  <si>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</si>
  <si>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</si>
  <si>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</si>
  <si>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</si>
  <si>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</si>
  <si>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</si>
  <si>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</si>
  <si>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</si>
  <si>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</si>
  <si>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</si>
  <si>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</si>
  <si>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</si>
  <si>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</si>
  <si>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</si>
  <si>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</si>
  <si>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</si>
  <si>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</si>
  <si>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</si>
  <si>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</si>
  <si>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</si>
  <si>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</si>
  <si>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</si>
  <si>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</si>
  <si>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</si>
  <si>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</si>
  <si>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</si>
  <si>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</si>
  <si>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</si>
  <si>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</si>
  <si>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</si>
  <si>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</si>
  <si>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</si>
  <si>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</si>
  <si>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</si>
  <si>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</si>
  <si>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</si>
  <si>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</si>
  <si>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</si>
  <si>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</si>
  <si>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</si>
  <si>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</si>
  <si>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</si>
  <si>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</si>
  <si>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</si>
  <si>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</si>
  <si>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</si>
  <si>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</si>
  <si>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</si>
  <si>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</si>
  <si>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</si>
  <si>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</si>
  <si>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</si>
  <si>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</si>
  <si>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</si>
  <si>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</si>
  <si>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</si>
  <si>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</si>
  <si>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</si>
  <si>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</si>
  <si>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</si>
  <si>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</si>
  <si>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</si>
  <si>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</si>
  <si>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</si>
  <si>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</si>
  <si>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</si>
  <si>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</si>
  <si>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</si>
  <si>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</si>
  <si>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</si>
  <si>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</si>
  <si>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</si>
  <si>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</si>
  <si>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</si>
  <si>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</si>
  <si>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</si>
  <si>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</si>
  <si>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</si>
  <si>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</si>
  <si>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</si>
  <si>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</si>
  <si>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</si>
  <si>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</si>
  <si>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</si>
  <si>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</si>
  <si>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</si>
  <si>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</si>
  <si>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</si>
  <si>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</si>
  <si>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</si>
  <si>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</si>
  <si>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</si>
  <si>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</si>
  <si>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</si>
  <si>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</si>
  <si>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</si>
  <si>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</si>
  <si>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</si>
  <si>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</si>
  <si>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</si>
  <si>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</si>
  <si>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</si>
  <si>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</si>
  <si>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</si>
  <si>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</si>
  <si>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</si>
  <si>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</si>
  <si>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</si>
  <si>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</si>
  <si>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</si>
  <si>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</si>
  <si>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</si>
  <si>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</si>
  <si>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</si>
  <si>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</si>
  <si>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</si>
  <si>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</si>
  <si>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</si>
  <si>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</si>
  <si>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</si>
  <si>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</si>
  <si>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</si>
  <si>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</si>
  <si>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</si>
  <si>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</si>
  <si>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</si>
  <si>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</si>
  <si>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</si>
  <si>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</si>
  <si>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</si>
  <si>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</si>
  <si>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</si>
  <si>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</si>
  <si>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</si>
  <si>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</si>
  <si>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</si>
  <si>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</si>
  <si>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</si>
  <si>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</si>
  <si>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</si>
  <si>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</si>
  <si>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</si>
  <si>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</si>
  <si>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</si>
  <si>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</si>
  <si>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</si>
  <si>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</si>
  <si>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</si>
  <si>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</si>
  <si>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</si>
  <si>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</si>
  <si>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</si>
  <si>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</si>
  <si>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</si>
  <si>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</si>
  <si>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</si>
  <si>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</si>
  <si>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</si>
  <si>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</si>
  <si>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</si>
  <si>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</si>
  <si>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</si>
  <si>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</si>
  <si>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</si>
  <si>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</si>
  <si>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</si>
  <si>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</si>
  <si>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</si>
  <si>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</si>
  <si>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</si>
  <si>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</si>
  <si>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</si>
  <si>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</si>
  <si>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</si>
  <si>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</si>
  <si>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</si>
  <si>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</si>
  <si>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</si>
  <si>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</si>
  <si>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</si>
  <si>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</si>
  <si>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</si>
  <si>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</si>
  <si>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</si>
  <si>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</si>
  <si>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</si>
  <si>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</si>
  <si>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</si>
  <si>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</si>
  <si>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</si>
  <si>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</si>
  <si>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</si>
  <si>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</si>
  <si>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</si>
  <si>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</si>
  <si>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</si>
  <si>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</si>
  <si>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</si>
  <si>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</si>
  <si>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</si>
  <si>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</si>
  <si>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</si>
  <si>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</si>
  <si>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</si>
  <si>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</si>
  <si>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</si>
  <si>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</si>
  <si>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</si>
  <si>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</si>
  <si>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</si>
  <si>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</si>
  <si>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</si>
  <si>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</si>
  <si>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</si>
  <si>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</si>
  <si>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</si>
  <si>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</si>
  <si>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</si>
  <si>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</si>
  <si>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</si>
  <si>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</si>
  <si>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</si>
  <si>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</si>
  <si>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</si>
  <si>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</si>
  <si>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</si>
  <si>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</si>
  <si>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</si>
  <si>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</si>
  <si>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</si>
  <si>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</si>
  <si>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</si>
  <si>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</si>
  <si>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</si>
  <si>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</si>
  <si>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</si>
  <si>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</si>
  <si>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</si>
  <si>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</si>
  <si>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</si>
  <si>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</si>
  <si>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</si>
  <si>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</si>
  <si>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</si>
  <si>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</si>
  <si>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</si>
  <si>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</si>
  <si>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</si>
  <si>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</si>
  <si>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</si>
  <si>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</si>
  <si>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</si>
  <si>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</si>
  <si>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</si>
  <si>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</si>
  <si>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</si>
  <si>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</si>
  <si>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</si>
  <si>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</si>
  <si>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</si>
  <si>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</si>
  <si>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</si>
  <si>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</si>
  <si>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</si>
  <si>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</si>
  <si>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</si>
  <si>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</si>
  <si>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</si>
  <si>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</si>
  <si>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</si>
  <si>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</si>
  <si>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</si>
  <si>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</si>
  <si>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</si>
  <si>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</si>
  <si>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</si>
  <si>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</si>
  <si>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</si>
  <si>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</si>
  <si>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</si>
  <si>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</si>
  <si>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</si>
  <si>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</si>
  <si>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</si>
  <si>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</si>
  <si>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</si>
  <si>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</si>
  <si>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</si>
  <si>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</si>
  <si>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</si>
  <si>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</si>
  <si>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</si>
  <si>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</si>
  <si>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</si>
  <si>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</si>
  <si>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</si>
  <si>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</si>
  <si>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</si>
  <si>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</si>
  <si>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</si>
  <si>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</si>
  <si>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</si>
  <si>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</si>
  <si>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</si>
  <si>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</si>
  <si>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</si>
  <si>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</si>
  <si>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</si>
  <si>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</si>
  <si>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</si>
  <si>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</si>
  <si>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</si>
  <si>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</si>
  <si>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</si>
  <si>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</si>
  <si>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</si>
  <si>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</si>
  <si>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</si>
  <si>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</si>
  <si>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</si>
  <si>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</si>
  <si>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</si>
  <si>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</si>
  <si>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</si>
  <si>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</si>
  <si>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</si>
  <si>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</si>
  <si>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</si>
  <si>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</si>
  <si>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</si>
  <si>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</si>
  <si>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</si>
  <si>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</si>
  <si>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</si>
  <si>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</si>
  <si>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</si>
  <si>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</si>
  <si>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</si>
  <si>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</si>
  <si>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</si>
  <si>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</si>
  <si>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</si>
  <si>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</si>
  <si>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</si>
  <si>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</si>
  <si>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</si>
  <si>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</si>
  <si>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</si>
  <si>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</si>
  <si>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</si>
  <si>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</si>
  <si>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</si>
  <si>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</si>
  <si>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</si>
  <si>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</si>
  <si>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</si>
  <si>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</si>
  <si>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</si>
  <si>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</si>
  <si>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</si>
  <si>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</si>
  <si>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</si>
  <si>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</si>
  <si>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</si>
  <si>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</si>
  <si>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</si>
  <si>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</si>
  <si>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</si>
  <si>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</si>
  <si>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</si>
  <si>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</si>
  <si>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</si>
  <si>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</si>
  <si>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</si>
  <si>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</si>
  <si>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</si>
  <si>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</si>
  <si>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</si>
  <si>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</si>
  <si>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</si>
  <si>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</si>
  <si>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</si>
  <si>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</si>
  <si>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</si>
  <si>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</si>
  <si>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</si>
  <si>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</si>
  <si>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</si>
  <si>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</si>
  <si>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</si>
  <si>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</si>
  <si>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</si>
  <si>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</si>
  <si>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</si>
  <si>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</si>
  <si>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</si>
  <si>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</si>
  <si>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</si>
  <si>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</si>
  <si>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</si>
  <si>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</si>
  <si>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</si>
  <si>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</si>
  <si>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</si>
  <si>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</si>
  <si>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</si>
  <si>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</si>
  <si>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</si>
  <si>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</si>
  <si>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</si>
  <si>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</si>
  <si>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</si>
  <si>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</si>
  <si>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</si>
  <si>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</si>
  <si>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</si>
  <si>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</si>
  <si>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</si>
  <si>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</si>
  <si>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</si>
  <si>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</si>
  <si>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</si>
  <si>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</si>
  <si>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</si>
  <si>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</si>
  <si>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</si>
  <si>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</si>
  <si>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</si>
  <si>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</si>
  <si>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</si>
  <si>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</si>
  <si>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</si>
  <si>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</si>
  <si>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</si>
  <si>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</si>
  <si>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</si>
  <si>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</si>
  <si>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</si>
  <si>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</si>
  <si>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</si>
  <si>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</si>
  <si>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</si>
  <si>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</si>
  <si>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</si>
  <si>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</si>
  <si>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</si>
  <si>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</si>
  <si>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</si>
  <si>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</si>
  <si>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</si>
  <si>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</si>
  <si>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</si>
  <si>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</si>
  <si>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</si>
  <si>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</si>
  <si>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</si>
  <si>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</si>
  <si>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</si>
  <si>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</si>
  <si>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</si>
  <si>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</si>
  <si>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</si>
  <si>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</si>
  <si>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</si>
  <si>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</si>
  <si>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</si>
  <si>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</si>
  <si>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</si>
  <si>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</si>
  <si>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</si>
  <si>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</si>
  <si>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</si>
  <si>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</si>
  <si>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</si>
  <si>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</si>
  <si>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</si>
  <si>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</si>
  <si>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</si>
  <si>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</si>
  <si>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</si>
  <si>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</si>
  <si>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</si>
  <si>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</si>
  <si>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</si>
  <si>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</si>
  <si>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</si>
  <si>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</si>
  <si>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</si>
  <si>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</si>
  <si>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</si>
  <si>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</si>
  <si>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</si>
  <si>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</si>
  <si>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</si>
  <si>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</si>
  <si>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</si>
  <si>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</si>
  <si>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</si>
  <si>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</si>
  <si>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</si>
  <si>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</si>
  <si>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</si>
  <si>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</si>
  <si>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</si>
  <si>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</si>
  <si>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</si>
  <si>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</si>
  <si>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</si>
  <si>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</si>
  <si>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</si>
  <si>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</si>
  <si>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</si>
  <si>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</si>
  <si>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</si>
  <si>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</si>
  <si>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</si>
  <si>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</si>
  <si>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</si>
  <si>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</si>
  <si>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</si>
  <si>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</si>
  <si>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</si>
  <si>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</si>
  <si>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</si>
  <si>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</si>
  <si>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</si>
  <si>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</si>
  <si>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</si>
  <si>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</si>
  <si>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</si>
  <si>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</si>
  <si>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</si>
  <si>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</si>
  <si>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</si>
  <si>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</si>
  <si>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</si>
  <si>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</si>
  <si>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</si>
  <si>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</si>
  <si>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</si>
  <si>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</si>
  <si>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</si>
  <si>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</si>
  <si>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</si>
  <si>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</si>
  <si>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</si>
  <si>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</si>
  <si>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</si>
  <si>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</si>
  <si>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</si>
  <si>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</si>
  <si>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</si>
  <si>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</si>
  <si>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</si>
  <si>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</si>
  <si>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</si>
  <si>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</si>
  <si>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</si>
  <si>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</si>
  <si>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</si>
  <si>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</si>
  <si>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</si>
  <si>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</si>
  <si>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</si>
  <si>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</si>
  <si>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</si>
  <si>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</si>
  <si>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</si>
  <si>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</si>
  <si>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</si>
  <si>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</si>
  <si>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</si>
  <si>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</si>
  <si>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</si>
  <si>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</si>
  <si>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</si>
  <si>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</si>
  <si>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</si>
  <si>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</si>
  <si>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</si>
  <si>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</si>
  <si>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</si>
  <si>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</si>
  <si>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</si>
  <si>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</si>
  <si>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</si>
  <si>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</si>
  <si>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</si>
  <si>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</si>
  <si>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</si>
  <si>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</si>
  <si>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</si>
  <si>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</si>
  <si>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</si>
  <si>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</si>
  <si>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</si>
  <si>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</si>
  <si>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</si>
  <si>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</si>
  <si>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</si>
  <si>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</si>
  <si>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</si>
  <si>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</si>
  <si>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</si>
  <si>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</si>
  <si>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</si>
  <si>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</si>
  <si>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</si>
  <si>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</si>
  <si>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</si>
  <si>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</si>
  <si>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</si>
  <si>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</si>
  <si>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</si>
  <si>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</si>
  <si>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</si>
  <si>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</si>
  <si>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</si>
  <si>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</si>
  <si>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</si>
  <si>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</si>
  <si>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</si>
  <si>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</si>
  <si>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</si>
  <si>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</si>
  <si>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</si>
  <si>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</si>
  <si>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</si>
  <si>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</si>
  <si>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</si>
  <si>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</si>
  <si>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</si>
  <si>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</si>
  <si>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</si>
  <si>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</si>
  <si>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</si>
  <si>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</si>
  <si>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</si>
  <si>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</si>
  <si>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</si>
  <si>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</si>
  <si>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</si>
  <si>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</si>
  <si>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</si>
  <si>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</si>
  <si>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</si>
  <si>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</si>
  <si>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</si>
  <si>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</si>
  <si>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</si>
  <si>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</si>
  <si>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</si>
  <si>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</si>
  <si>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</si>
  <si>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</si>
  <si>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</si>
  <si>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</si>
  <si>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</si>
  <si>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</si>
  <si>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</si>
  <si>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</si>
  <si>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</si>
  <si>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</si>
  <si>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</si>
  <si>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</si>
  <si>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</si>
  <si>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</si>
  <si>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</si>
  <si>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</si>
  <si>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</si>
  <si>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</si>
  <si>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</si>
  <si>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</si>
  <si>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</si>
  <si>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</si>
  <si>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</si>
  <si>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</si>
  <si>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</si>
  <si>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</si>
  <si>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</si>
  <si>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</si>
  <si>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</si>
  <si>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</si>
  <si>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</si>
  <si>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</si>
  <si>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</si>
  <si>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</si>
  <si>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</si>
  <si>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</si>
  <si>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</si>
  <si>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</si>
  <si>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</si>
  <si>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</si>
  <si>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</si>
  <si>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</si>
  <si>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</si>
  <si>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</si>
  <si>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</si>
  <si>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</si>
  <si>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</si>
  <si>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</si>
  <si>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</si>
  <si>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</si>
  <si>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</si>
  <si>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</si>
  <si>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</si>
  <si>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</si>
  <si>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</si>
  <si>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</si>
  <si>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</si>
  <si>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</si>
  <si>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</si>
  <si>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</si>
  <si>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</si>
  <si>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</si>
  <si>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</si>
  <si>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</si>
  <si>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</si>
  <si>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</si>
  <si>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</si>
  <si>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</si>
  <si>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</si>
  <si>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</si>
  <si>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</si>
  <si>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</si>
  <si>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</si>
  <si>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</si>
  <si>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</si>
  <si>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</si>
  <si>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</si>
  <si>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</si>
  <si>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</si>
  <si>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</si>
  <si>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</si>
  <si>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</si>
  <si>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</si>
  <si>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</si>
  <si>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</si>
  <si>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</si>
  <si>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</si>
  <si>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</si>
  <si>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</si>
  <si>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</si>
  <si>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</si>
  <si>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</si>
  <si>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</si>
  <si>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</si>
  <si>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</si>
  <si>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</si>
  <si>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</si>
  <si>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</si>
  <si>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</si>
  <si>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</si>
  <si>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</si>
  <si>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</si>
  <si>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</si>
  <si>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</si>
  <si>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</si>
  <si>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</si>
  <si>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</si>
  <si>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</si>
  <si>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</si>
  <si>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</si>
  <si>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</si>
  <si>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</si>
  <si>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</si>
  <si>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</si>
  <si>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</si>
  <si>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</si>
  <si>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</si>
  <si>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</si>
  <si>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</si>
  <si>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</si>
  <si>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</si>
  <si>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</si>
  <si>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</si>
  <si>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</si>
  <si>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</si>
  <si>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</si>
  <si>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</si>
  <si>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</si>
  <si>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</si>
  <si>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</si>
  <si>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</si>
  <si>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</si>
  <si>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</si>
  <si>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</si>
  <si>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</si>
  <si>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</si>
  <si>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</si>
  <si>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</si>
  <si>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</si>
  <si>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</si>
  <si>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</si>
  <si>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</si>
  <si>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</si>
  <si>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</si>
  <si>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</si>
  <si>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</si>
  <si>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</si>
  <si>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</si>
  <si>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</si>
  <si>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</si>
  <si>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</si>
  <si>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</si>
  <si>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</si>
  <si>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</si>
  <si>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</si>
  <si>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</si>
  <si>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</si>
  <si>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</si>
  <si>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</si>
  <si>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</si>
  <si>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</si>
  <si>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</si>
  <si>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</si>
  <si>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</si>
  <si>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</si>
  <si>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</si>
  <si>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</si>
  <si>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</si>
  <si>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</si>
  <si>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</si>
  <si>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</si>
  <si>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</si>
  <si>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</si>
  <si>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</si>
  <si>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</si>
  <si>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</si>
  <si>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</si>
  <si>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</si>
  <si>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</si>
  <si>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</si>
  <si>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</si>
  <si>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</si>
  <si>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</si>
  <si>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</si>
  <si>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</si>
  <si>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</si>
  <si>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</si>
  <si>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</si>
  <si>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</si>
  <si>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</si>
  <si>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</si>
  <si>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</si>
  <si>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</si>
  <si>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</si>
  <si>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</si>
  <si>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</si>
  <si>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</si>
  <si>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</si>
  <si>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</si>
  <si>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</si>
  <si>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</si>
  <si>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</si>
  <si>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</si>
  <si>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</si>
  <si>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</si>
  <si>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</si>
  <si>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</si>
  <si>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</si>
  <si>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</si>
  <si>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</si>
  <si>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</si>
  <si>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</si>
  <si>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</si>
  <si>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</si>
  <si>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</si>
  <si>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</si>
  <si>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</si>
  <si>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</si>
  <si>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</si>
  <si>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</si>
  <si>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</si>
  <si>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</si>
  <si>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</si>
  <si>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</si>
  <si>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</si>
  <si>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</si>
  <si>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</si>
  <si>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</si>
  <si>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</si>
  <si>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</si>
  <si>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</si>
  <si>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</si>
  <si>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</si>
  <si>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</si>
  <si>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</si>
  <si>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</si>
  <si>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</si>
  <si>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</si>
  <si>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</si>
  <si>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</si>
  <si>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</si>
  <si>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</si>
  <si>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</si>
  <si>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</si>
  <si>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</si>
  <si>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</si>
  <si>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</si>
  <si>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</si>
  <si>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</si>
  <si>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</si>
  <si>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</si>
  <si>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</si>
  <si>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</si>
  <si>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</si>
  <si>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</si>
  <si>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</si>
  <si>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</si>
  <si>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</si>
  <si>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</si>
  <si>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</si>
  <si>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</si>
  <si>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</si>
  <si>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</si>
  <si>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</si>
  <si>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</si>
  <si>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</si>
  <si>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</si>
  <si>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</si>
  <si>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</si>
  <si>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</si>
  <si>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</si>
  <si>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</si>
  <si>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</si>
  <si>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</si>
  <si>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</si>
  <si>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</si>
  <si>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</si>
  <si>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</si>
  <si>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</si>
  <si>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</si>
  <si>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</si>
  <si>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</si>
  <si>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</si>
  <si>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</si>
  <si>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</si>
  <si>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</si>
  <si>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</si>
  <si>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</si>
  <si>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</si>
  <si>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</si>
  <si>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</si>
  <si>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</si>
  <si>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</si>
  <si>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</si>
  <si>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</si>
  <si>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</si>
  <si>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</si>
  <si>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</si>
  <si>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</si>
  <si>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</si>
  <si>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</si>
  <si>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</si>
  <si>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</si>
  <si>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</si>
  <si>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</si>
  <si>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</si>
  <si>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</si>
  <si>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</si>
  <si>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</si>
  <si>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</si>
  <si>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</si>
  <si>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</si>
  <si>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</si>
  <si>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</si>
  <si>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</si>
  <si>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</si>
  <si>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</si>
  <si>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</si>
  <si>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</si>
  <si>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</si>
  <si>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</si>
  <si>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</si>
  <si>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</si>
  <si>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</si>
  <si>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</si>
  <si>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</si>
  <si>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</si>
  <si>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</si>
  <si>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</si>
  <si>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</si>
  <si>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</si>
  <si>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</si>
  <si>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</si>
  <si>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</si>
  <si>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</si>
  <si>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</si>
  <si>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</si>
  <si>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</si>
  <si>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</si>
  <si>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</si>
  <si>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</si>
  <si>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</si>
  <si>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</si>
  <si>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</si>
  <si>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</si>
  <si>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</si>
  <si>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</si>
  <si>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</si>
  <si>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</si>
  <si>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</si>
  <si>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</si>
  <si>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</si>
  <si>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</si>
  <si>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</si>
  <si>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</si>
  <si>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</si>
  <si>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</si>
  <si>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</si>
  <si>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</si>
  <si>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</si>
  <si>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</si>
  <si>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</si>
  <si>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</si>
  <si>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</si>
  <si>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</si>
  <si>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</si>
  <si>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</si>
  <si>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</si>
  <si>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</si>
  <si>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</si>
  <si>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</si>
  <si>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</si>
  <si>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</si>
  <si>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</si>
  <si>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</si>
  <si>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</si>
  <si>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</si>
  <si>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</si>
  <si>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</si>
  <si>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</si>
  <si>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</si>
  <si>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</si>
  <si>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</si>
  <si>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</si>
  <si>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</si>
  <si>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</si>
  <si>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</si>
  <si>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</si>
  <si>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</si>
  <si>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</si>
  <si>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</si>
  <si>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</si>
  <si>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</si>
  <si>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</si>
  <si>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</si>
  <si>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</si>
  <si>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</si>
  <si>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</si>
  <si>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</si>
  <si>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</si>
  <si>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</si>
  <si>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</si>
  <si>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</si>
  <si>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</si>
  <si>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</si>
  <si>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</si>
  <si>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</si>
  <si>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</si>
  <si>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</si>
  <si>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</si>
  <si>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</si>
  <si>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</si>
  <si>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</si>
  <si>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</si>
  <si>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</si>
  <si>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</si>
  <si>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</si>
  <si>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</si>
  <si>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</si>
  <si>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</si>
  <si>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</si>
  <si>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</si>
  <si>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</si>
  <si>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</si>
  <si>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</si>
  <si>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</si>
  <si>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</si>
  <si>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</si>
  <si>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</si>
  <si>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</si>
  <si>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</si>
  <si>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</si>
  <si>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</si>
  <si>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</si>
  <si>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</si>
  <si>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</si>
  <si>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</si>
  <si>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</si>
  <si>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</si>
  <si>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</si>
  <si>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</si>
  <si>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</si>
  <si>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</si>
  <si>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</si>
  <si>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</si>
  <si>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</si>
  <si>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</si>
  <si>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</si>
  <si>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</si>
  <si>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</si>
  <si>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</si>
  <si>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</si>
  <si>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</si>
  <si>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</si>
  <si>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</si>
  <si>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</si>
  <si>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</si>
  <si>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</si>
  <si>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</si>
  <si>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</si>
  <si>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</si>
  <si>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</si>
  <si>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</si>
  <si>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</si>
  <si>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</si>
  <si>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</si>
  <si>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</si>
  <si>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</si>
  <si>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</si>
  <si>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</si>
  <si>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</si>
  <si>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</si>
  <si>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</si>
  <si>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</si>
  <si>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</si>
  <si>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</si>
  <si>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</si>
  <si>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</si>
  <si>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</si>
  <si>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</si>
  <si>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</si>
  <si>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</si>
  <si>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</si>
  <si>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</si>
  <si>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</si>
  <si>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</si>
  <si>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</si>
  <si>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</si>
  <si>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</si>
  <si>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</si>
  <si>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</si>
  <si>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</si>
  <si>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</si>
  <si>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</si>
  <si>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</si>
  <si>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</si>
  <si>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</si>
  <si>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</si>
  <si>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</si>
  <si>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</si>
  <si>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</si>
  <si>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</si>
  <si>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</si>
  <si>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</si>
  <si>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</si>
  <si>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</si>
  <si>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</si>
  <si>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</si>
  <si>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</si>
  <si>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</si>
  <si>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</si>
  <si>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</si>
  <si>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</si>
  <si>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</si>
  <si>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</si>
  <si>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</si>
  <si>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</si>
  <si>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</si>
  <si>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</si>
  <si>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</si>
  <si>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</si>
  <si>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</si>
  <si>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</si>
  <si>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</si>
  <si>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</si>
  <si>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</si>
  <si>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</si>
  <si>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</si>
  <si>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</si>
  <si>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</si>
  <si>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</si>
  <si>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</si>
  <si>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</si>
  <si>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</si>
  <si>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</si>
  <si>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</si>
  <si>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</si>
  <si>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</si>
  <si>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</si>
  <si>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</si>
  <si>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</si>
  <si>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</si>
  <si>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</si>
  <si>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</si>
  <si>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</si>
  <si>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</si>
  <si>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</si>
  <si>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</si>
  <si>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</si>
  <si>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</si>
  <si>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</si>
  <si>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</si>
  <si>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</si>
  <si>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</si>
  <si>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</si>
  <si>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</si>
  <si>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</si>
  <si>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</si>
  <si>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</si>
  <si>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</si>
  <si>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</si>
  <si>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</si>
  <si>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</si>
  <si>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</si>
  <si>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</si>
  <si>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</si>
  <si>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</si>
  <si>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</si>
  <si>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</si>
  <si>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</si>
  <si>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</si>
  <si>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</si>
  <si>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</si>
  <si>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</si>
  <si>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</si>
  <si>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</si>
  <si>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</si>
  <si>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</si>
  <si>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</si>
  <si>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</si>
  <si>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</si>
  <si>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</si>
  <si>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</si>
  <si>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</si>
  <si>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</si>
  <si>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</si>
  <si>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</si>
  <si>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</si>
  <si>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</si>
  <si>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</si>
  <si>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</si>
  <si>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</si>
  <si>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</si>
  <si>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</si>
  <si>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</si>
  <si>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</si>
  <si>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</si>
  <si>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</si>
  <si>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</si>
  <si>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</si>
  <si>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</si>
  <si>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</si>
  <si>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</si>
  <si>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</si>
  <si>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</si>
  <si>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</si>
  <si>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</si>
  <si>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</si>
  <si>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</si>
  <si>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</si>
  <si>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</si>
  <si>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</si>
  <si>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</si>
  <si>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</si>
  <si>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</si>
  <si>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</si>
  <si>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</si>
  <si>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</si>
  <si>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</si>
  <si>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</si>
  <si>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</si>
  <si>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</si>
  <si>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</si>
  <si>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</si>
  <si>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</si>
  <si>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</si>
  <si>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</si>
  <si>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</si>
  <si>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</si>
  <si>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</si>
  <si>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</si>
  <si>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</si>
  <si>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</si>
  <si>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</si>
  <si>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</si>
  <si>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</si>
  <si>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</si>
  <si>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</si>
  <si>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</si>
  <si>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</si>
  <si>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</si>
  <si>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</si>
  <si>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</si>
  <si>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</si>
  <si>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</si>
  <si>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</si>
  <si>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</si>
  <si>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</si>
  <si>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</si>
  <si>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</si>
  <si>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</si>
  <si>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</si>
  <si>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</si>
  <si>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</si>
  <si>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</si>
  <si>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</si>
  <si>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</si>
  <si>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</si>
  <si>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</si>
  <si>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</si>
  <si>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</si>
  <si>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</si>
  <si>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</si>
  <si>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</si>
  <si>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</si>
  <si>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</si>
  <si>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</si>
  <si>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</si>
  <si>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</si>
  <si>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</si>
  <si>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</si>
  <si>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</si>
  <si>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</si>
  <si>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</si>
  <si>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</si>
  <si>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</si>
  <si>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</si>
  <si>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</si>
  <si>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</si>
  <si>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</si>
  <si>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</si>
  <si>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</si>
  <si>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</si>
  <si>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</si>
  <si>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</si>
  <si>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</si>
  <si>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</si>
  <si>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</si>
  <si>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</si>
  <si>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</si>
  <si>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</si>
  <si>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</si>
  <si>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</si>
  <si>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</si>
  <si>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</si>
  <si>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</si>
  <si>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</si>
  <si>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</si>
  <si>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</si>
  <si>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</si>
  <si>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</si>
  <si>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</si>
  <si>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</si>
  <si>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</si>
  <si>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</si>
  <si>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</si>
  <si>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</si>
  <si>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</si>
  <si>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</si>
  <si>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</si>
  <si>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</si>
  <si>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</si>
  <si>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</si>
  <si>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</si>
  <si>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</si>
  <si>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</si>
  <si>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</si>
  <si>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</si>
  <si>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</si>
  <si>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</si>
  <si>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</si>
  <si>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</si>
  <si>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</si>
  <si>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</si>
  <si>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</si>
  <si>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</si>
  <si>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</si>
  <si>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</si>
  <si>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</si>
  <si>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</si>
  <si>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</si>
  <si>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</si>
  <si>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</si>
  <si>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</si>
  <si>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</si>
  <si>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</si>
  <si>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</si>
  <si>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</si>
  <si>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</si>
  <si>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</si>
  <si>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</si>
  <si>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</si>
  <si>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</si>
  <si>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</si>
  <si>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</si>
  <si>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</si>
  <si>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</si>
  <si>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</si>
  <si>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</si>
  <si>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</si>
  <si>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</si>
  <si>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</si>
  <si>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</si>
  <si>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</si>
  <si>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</si>
  <si>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</si>
  <si>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</si>
  <si>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</si>
  <si>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</si>
  <si>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</si>
  <si>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</si>
  <si>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</si>
  <si>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</si>
  <si>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</si>
  <si>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</si>
  <si>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</si>
  <si>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</si>
  <si>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</si>
  <si>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</si>
  <si>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</si>
  <si>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</si>
  <si>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</si>
  <si>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</si>
  <si>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</si>
  <si>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</si>
  <si>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</si>
  <si>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</si>
  <si>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</si>
  <si>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</si>
  <si>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</si>
  <si>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</si>
  <si>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</si>
  <si>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</si>
  <si>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</si>
  <si>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</si>
  <si>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</si>
  <si>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</si>
  <si>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</si>
  <si>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</si>
  <si>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</si>
  <si>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</si>
  <si>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</si>
  <si>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</si>
  <si>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</si>
  <si>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</si>
  <si>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</si>
  <si>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</si>
  <si>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</si>
  <si>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</si>
  <si>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</si>
  <si>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</si>
  <si>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</si>
  <si>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</si>
  <si>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</si>
  <si>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</si>
  <si>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</si>
  <si>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</si>
  <si>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</si>
  <si>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</si>
  <si>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</si>
  <si>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</si>
  <si>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</si>
  <si>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</si>
  <si>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</si>
  <si>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</si>
  <si>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</si>
  <si>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</si>
  <si>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</si>
  <si>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</si>
  <si>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</si>
  <si>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</si>
  <si>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</si>
  <si>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</si>
  <si>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</si>
  <si>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</si>
  <si>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</si>
  <si>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</si>
  <si>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</si>
  <si>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</si>
  <si>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</si>
  <si>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</si>
  <si>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</si>
  <si>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</si>
  <si>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</si>
  <si>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</si>
  <si>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</si>
  <si>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</si>
  <si>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</si>
  <si>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</si>
  <si>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</si>
  <si>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</si>
  <si>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</si>
  <si>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</si>
  <si>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</si>
  <si>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</si>
  <si>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</si>
  <si>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</si>
  <si>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</si>
  <si>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</si>
  <si>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</si>
  <si>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</si>
  <si>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</si>
  <si>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</si>
  <si>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</si>
  <si>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</si>
  <si>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</si>
  <si>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</si>
  <si>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</si>
  <si>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</si>
  <si>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</si>
  <si>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</si>
  <si>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</si>
  <si>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</si>
  <si>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</si>
  <si>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</si>
  <si>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</si>
  <si>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</si>
  <si>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</si>
  <si>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</si>
  <si>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</si>
  <si>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</si>
  <si>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</si>
  <si>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</si>
  <si>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</si>
  <si>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</si>
  <si>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</si>
  <si>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</si>
  <si>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</si>
  <si>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</si>
  <si>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</si>
  <si>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</si>
  <si>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</si>
  <si>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</si>
  <si>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</si>
  <si>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</si>
  <si>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</si>
  <si>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</si>
  <si>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</si>
  <si>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</si>
  <si>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</si>
  <si>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</si>
  <si>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</si>
  <si>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</si>
  <si>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</si>
  <si>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</si>
  <si>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</si>
  <si>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</si>
  <si>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</si>
  <si>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</si>
  <si>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</si>
  <si>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</si>
  <si>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</si>
  <si>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</si>
  <si>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</si>
  <si>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</si>
  <si>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</si>
  <si>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</si>
  <si>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</si>
  <si>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</si>
  <si>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</si>
  <si>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</si>
  <si>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</si>
  <si>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</si>
  <si>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</si>
  <si>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</si>
  <si>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</si>
  <si>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</si>
  <si>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</si>
  <si>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</si>
  <si>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</si>
  <si>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</si>
  <si>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</si>
  <si>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</si>
  <si>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</si>
  <si>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</si>
  <si>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</si>
  <si>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</si>
  <si>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</si>
  <si>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</si>
  <si>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</si>
  <si>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</si>
  <si>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</si>
  <si>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</si>
  <si>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</si>
  <si>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</si>
  <si>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</si>
  <si>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</si>
  <si>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</si>
  <si>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</si>
  <si>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</si>
  <si>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</si>
  <si>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</si>
  <si>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</si>
  <si>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</si>
  <si>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</si>
  <si>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</si>
  <si>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</si>
  <si>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</si>
  <si>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</si>
  <si>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</si>
  <si>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</si>
  <si>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</si>
  <si>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</si>
  <si>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</si>
  <si>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</si>
  <si>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</si>
  <si>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</si>
  <si>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</si>
  <si>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</si>
  <si>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</si>
  <si>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</si>
  <si>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</si>
  <si>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</si>
  <si>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</si>
  <si>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</si>
  <si>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</si>
  <si>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</si>
  <si>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</si>
  <si>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</si>
  <si>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</si>
  <si>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</si>
  <si>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</si>
  <si>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</si>
  <si>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</si>
  <si>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</si>
  <si>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</si>
  <si>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</si>
  <si>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</si>
  <si>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</si>
  <si>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</si>
  <si>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</si>
  <si>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</si>
  <si>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</si>
  <si>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</si>
  <si>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</si>
  <si>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</si>
  <si>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</si>
  <si>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</si>
  <si>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</si>
  <si>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</si>
  <si>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</si>
  <si>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</si>
  <si>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</si>
  <si>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</si>
  <si>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</si>
  <si>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</si>
  <si>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</si>
  <si>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</si>
  <si>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</si>
  <si>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</si>
  <si>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</si>
  <si>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</si>
  <si>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</si>
  <si>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</si>
  <si>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</si>
  <si>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</si>
  <si>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</si>
  <si>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</si>
  <si>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</si>
  <si>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</si>
  <si>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</si>
  <si>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</si>
  <si>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</si>
  <si>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</si>
  <si>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</si>
  <si>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</si>
  <si>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</si>
  <si>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</si>
  <si>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</si>
  <si>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</si>
  <si>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</si>
  <si>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</si>
  <si>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</si>
  <si>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</si>
  <si>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</si>
  <si>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</si>
  <si>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</si>
  <si>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</si>
  <si>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</si>
  <si>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</si>
  <si>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</si>
  <si>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</si>
  <si>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</si>
  <si>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</si>
  <si>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</si>
  <si>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</si>
  <si>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</si>
  <si>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</si>
  <si>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</si>
  <si>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</si>
  <si>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</si>
  <si>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</si>
  <si>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</si>
  <si>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</si>
  <si>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</si>
  <si>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</si>
  <si>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</si>
  <si>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</si>
  <si>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</si>
  <si>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</si>
  <si>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</si>
  <si>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</si>
  <si>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</si>
  <si>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</si>
  <si>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</si>
  <si>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</si>
  <si>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</si>
  <si>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</si>
  <si>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</si>
  <si>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</si>
  <si>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</si>
  <si>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</si>
  <si>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</si>
  <si>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</si>
  <si>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</si>
  <si>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</si>
  <si>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</si>
  <si>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</si>
  <si>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</si>
  <si>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</si>
  <si>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</si>
  <si>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</si>
  <si>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</si>
  <si>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</si>
  <si>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</si>
  <si>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</si>
  <si>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</si>
  <si>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</si>
  <si>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</si>
  <si>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</si>
  <si>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</si>
  <si>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</si>
  <si>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</si>
  <si>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</si>
  <si>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</si>
  <si>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</si>
  <si>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</si>
  <si>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</si>
  <si>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</si>
  <si>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</si>
  <si>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</si>
  <si>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</si>
  <si>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</si>
  <si>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</si>
  <si>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</si>
  <si>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</si>
  <si>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</si>
  <si>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</si>
  <si>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</si>
  <si>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</si>
  <si>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</si>
  <si>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</si>
  <si>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</si>
  <si>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</si>
  <si>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</si>
  <si>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</si>
  <si>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</si>
  <si>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</si>
  <si>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</si>
  <si>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</si>
  <si>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</si>
  <si>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</si>
  <si>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</si>
  <si>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</si>
  <si>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</si>
  <si>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</si>
  <si>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</si>
  <si>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</si>
  <si>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</si>
  <si>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</si>
  <si>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</si>
  <si>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</si>
  <si>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</si>
  <si>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</si>
  <si>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</si>
  <si>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</si>
  <si>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</si>
  <si>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</si>
  <si>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</si>
  <si>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</si>
  <si>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</si>
  <si>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</si>
  <si>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</si>
  <si>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</si>
  <si>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</si>
  <si>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</si>
  <si>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</si>
  <si>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</si>
  <si>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</si>
  <si>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</si>
  <si>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</si>
  <si>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</si>
  <si>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</si>
  <si>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</si>
  <si>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</si>
  <si>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</si>
  <si>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</si>
  <si>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</si>
  <si>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</si>
  <si>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</si>
  <si>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</si>
  <si>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</si>
  <si>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</si>
  <si>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</si>
  <si>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</si>
  <si>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</si>
  <si>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</si>
  <si>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</si>
  <si>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</si>
  <si>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</si>
  <si>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</si>
  <si>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</si>
  <si>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</si>
  <si>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</si>
  <si>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</si>
  <si>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</si>
  <si>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</si>
  <si>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</si>
  <si>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</si>
  <si>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</si>
  <si>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</si>
  <si>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</si>
  <si>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</si>
  <si>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</si>
  <si>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</si>
  <si>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</si>
  <si>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</si>
  <si>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</si>
  <si>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</si>
  <si>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</si>
  <si>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</si>
  <si>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</si>
  <si>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</si>
  <si>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</si>
  <si>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</si>
  <si>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</si>
  <si>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</si>
  <si>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</si>
  <si>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</si>
  <si>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</si>
  <si>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</si>
  <si>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</si>
  <si>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</si>
  <si>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</si>
  <si>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</si>
  <si>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</si>
  <si>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</si>
  <si>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</si>
  <si>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</si>
  <si>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</si>
  <si>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</si>
  <si>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</si>
  <si>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</si>
  <si>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</si>
  <si>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</si>
  <si>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</si>
  <si>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</si>
  <si>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</si>
  <si>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</si>
  <si>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</si>
  <si>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</si>
  <si>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</si>
  <si>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</si>
  <si>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</si>
  <si>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</si>
  <si>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</si>
  <si>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</si>
  <si>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</si>
  <si>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</si>
  <si>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</si>
  <si>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</si>
  <si>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</si>
  <si>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</si>
  <si>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</si>
  <si>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</si>
  <si>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</si>
  <si>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</si>
  <si>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</si>
  <si>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</si>
  <si>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</si>
  <si>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</si>
  <si>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</si>
  <si>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</si>
  <si>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</si>
  <si>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</si>
  <si>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</si>
  <si>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</si>
  <si>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</si>
  <si>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</si>
  <si>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</si>
  <si>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</si>
  <si>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</si>
  <si>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</si>
  <si>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</si>
  <si>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</si>
  <si>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</si>
  <si>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</si>
  <si>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</si>
  <si>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</si>
  <si>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</si>
  <si>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</si>
  <si>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</si>
  <si>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</si>
  <si>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</si>
  <si>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</si>
  <si>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</si>
  <si>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</si>
  <si>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</si>
  <si>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</si>
  <si>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</si>
  <si>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</si>
  <si>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</si>
  <si>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</si>
  <si>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</si>
  <si>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</si>
  <si>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</si>
  <si>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</si>
  <si>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</si>
  <si>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</si>
  <si>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</si>
  <si>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</si>
  <si>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</si>
  <si>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</si>
  <si>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</si>
  <si>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</si>
  <si>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</si>
  <si>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</si>
  <si>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</si>
  <si>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</si>
  <si>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</si>
  <si>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</si>
  <si>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</si>
  <si>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</si>
  <si>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</si>
  <si>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</si>
  <si>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</si>
  <si>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</si>
  <si>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</si>
  <si>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</si>
  <si>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</si>
  <si>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</si>
  <si>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</si>
  <si>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</si>
  <si>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</si>
  <si>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</si>
  <si>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</si>
  <si>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</si>
  <si>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</si>
  <si>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</si>
  <si>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</si>
  <si>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</si>
  <si>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</si>
  <si>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</si>
  <si>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</si>
  <si>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</si>
  <si>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</si>
  <si>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</si>
  <si>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</si>
  <si>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</si>
  <si>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</si>
  <si>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</si>
  <si>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</si>
  <si>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</si>
  <si>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</si>
  <si>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</si>
  <si>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</si>
  <si>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</si>
  <si>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</si>
  <si>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</si>
  <si>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</si>
  <si>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</si>
  <si>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</si>
  <si>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</si>
  <si>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</si>
  <si>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</si>
  <si>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</si>
  <si>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</si>
  <si>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</si>
  <si>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</si>
  <si>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</si>
  <si>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</si>
  <si>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</si>
  <si>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</si>
  <si>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</si>
  <si>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</si>
  <si>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</si>
  <si>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</si>
  <si>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</si>
  <si>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</si>
  <si>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</si>
  <si>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</si>
  <si>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</si>
  <si>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</si>
  <si>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</si>
  <si>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</si>
  <si>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</si>
  <si>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</si>
  <si>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</si>
  <si>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</si>
  <si>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</si>
  <si>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</si>
  <si>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</si>
  <si>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</si>
  <si>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</si>
  <si>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</si>
  <si>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</si>
  <si>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</si>
  <si>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</si>
  <si>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</si>
  <si>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</si>
  <si>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</si>
  <si>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</si>
  <si>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</si>
  <si>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</si>
  <si>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</si>
  <si>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</si>
  <si>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</si>
  <si>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</si>
  <si>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</si>
  <si>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</si>
  <si>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</si>
  <si>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</si>
  <si>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</si>
  <si>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</si>
  <si>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</si>
  <si>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</si>
  <si>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</si>
  <si>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</si>
  <si>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</si>
  <si>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</si>
  <si>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</si>
  <si>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</si>
  <si>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</si>
  <si>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</si>
  <si>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</si>
  <si>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</si>
  <si>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</si>
  <si>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</si>
  <si>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</si>
  <si>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</si>
  <si>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</si>
  <si>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</si>
  <si>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</si>
  <si>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</si>
  <si>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</si>
  <si>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</si>
  <si>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</si>
  <si>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</si>
  <si>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</si>
  <si>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</si>
  <si>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</si>
  <si>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</si>
  <si>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</si>
  <si>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</si>
  <si>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</si>
  <si>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</si>
  <si>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</si>
  <si>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</si>
  <si>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</si>
  <si>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</si>
  <si>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</si>
  <si>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</si>
  <si>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</si>
  <si>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</si>
  <si>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</si>
  <si>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</si>
  <si>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</si>
  <si>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</si>
  <si>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</si>
  <si>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</si>
  <si>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</si>
  <si>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</si>
  <si>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</si>
  <si>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</si>
  <si>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</si>
  <si>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</si>
  <si>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</si>
  <si>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</si>
  <si>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</si>
  <si>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</si>
  <si>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</si>
  <si>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</si>
  <si>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</si>
  <si>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</si>
  <si>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</si>
  <si>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</si>
  <si>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</si>
  <si>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</si>
  <si>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</si>
  <si>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</si>
  <si>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</si>
  <si>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</si>
  <si>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</si>
  <si>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</si>
  <si>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</si>
  <si>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</si>
  <si>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</si>
  <si>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</si>
  <si>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</si>
  <si>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</si>
  <si>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</si>
  <si>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</si>
  <si>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</si>
  <si>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</si>
  <si>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</si>
  <si>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</si>
  <si>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</si>
  <si>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</si>
  <si>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</si>
  <si>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</si>
  <si>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</si>
  <si>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</si>
  <si>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</si>
  <si>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</si>
  <si>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</si>
  <si>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</si>
  <si>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</si>
  <si>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</si>
  <si>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</si>
  <si>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</si>
  <si>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</si>
  <si>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</si>
  <si>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</si>
  <si>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</si>
  <si>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</si>
  <si>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</si>
  <si>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</si>
  <si>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</si>
  <si>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</si>
  <si>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</si>
  <si>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</si>
  <si>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</si>
  <si>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</si>
  <si>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</si>
  <si>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</si>
  <si>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</si>
  <si>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</si>
  <si>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</si>
  <si>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</si>
  <si>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</si>
  <si>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</si>
  <si>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</si>
  <si>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</si>
  <si>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</si>
  <si>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</si>
  <si>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</si>
  <si>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</si>
  <si>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</si>
  <si>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</si>
  <si>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</si>
  <si>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</si>
  <si>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</si>
  <si>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</si>
  <si>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</si>
  <si>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</si>
  <si>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</si>
  <si>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</si>
  <si>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</si>
  <si>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</si>
  <si>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</si>
  <si>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</si>
  <si>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</si>
  <si>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</si>
  <si>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</si>
  <si>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</si>
  <si>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</si>
  <si>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</si>
  <si>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</si>
  <si>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</si>
  <si>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</si>
  <si>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</si>
  <si>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</si>
  <si>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</si>
  <si>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</si>
  <si>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</si>
  <si>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</si>
  <si>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</si>
  <si>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</si>
  <si>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</si>
  <si>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</si>
  <si>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</si>
  <si>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</si>
  <si>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</si>
  <si>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</si>
  <si>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</si>
  <si>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</si>
  <si>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</si>
  <si>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</si>
  <si>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</si>
  <si>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</si>
  <si>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</si>
  <si>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</si>
  <si>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</si>
  <si>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</si>
  <si>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</si>
  <si>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</si>
  <si>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</si>
  <si>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</si>
  <si>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</si>
  <si>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</si>
  <si>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</si>
  <si>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</si>
  <si>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</si>
  <si>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</si>
  <si>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</si>
  <si>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</si>
  <si>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</si>
  <si>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</si>
  <si>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</si>
  <si>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</si>
  <si>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</si>
  <si>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</si>
  <si>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</si>
  <si>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</si>
  <si>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</si>
  <si>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</si>
  <si>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</si>
  <si>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</si>
  <si>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</si>
  <si>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</si>
  <si>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</si>
  <si>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</si>
  <si>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</si>
  <si>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</si>
  <si>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</si>
  <si>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</si>
  <si>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</si>
  <si>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</si>
  <si>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</si>
  <si>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</si>
  <si>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</si>
  <si>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</si>
  <si>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</si>
  <si>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</si>
  <si>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</si>
  <si>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</si>
  <si>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</si>
  <si>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</si>
  <si>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</si>
  <si>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</si>
  <si>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</si>
  <si>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</si>
  <si>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</si>
  <si>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</si>
  <si>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</si>
  <si>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</si>
  <si>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</si>
  <si>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</si>
  <si>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</si>
  <si>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</si>
  <si>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</si>
  <si>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</si>
  <si>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</si>
  <si>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</si>
  <si>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</si>
  <si>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</si>
  <si>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</si>
  <si>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</si>
  <si>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</si>
  <si>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</si>
  <si>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</si>
  <si>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</si>
  <si>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</si>
  <si>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</si>
  <si>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</si>
  <si>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</si>
  <si>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</si>
  <si>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</si>
  <si>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</si>
  <si>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</si>
  <si>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</si>
  <si>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</si>
  <si>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</si>
  <si>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</si>
  <si>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</si>
  <si>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</si>
  <si>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</si>
  <si>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</si>
  <si>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</si>
  <si>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</si>
  <si>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</si>
  <si>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</si>
  <si>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</si>
  <si>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</si>
  <si>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</si>
  <si>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</si>
  <si>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</si>
  <si>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</si>
  <si>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</si>
  <si>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</si>
  <si>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</si>
  <si>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</si>
  <si>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</si>
  <si>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</si>
  <si>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</si>
  <si>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</si>
  <si>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</si>
  <si>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</si>
  <si>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</si>
  <si>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</si>
  <si>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</si>
  <si>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</si>
  <si>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</si>
  <si>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</si>
  <si>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</si>
  <si>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</si>
  <si>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</si>
  <si>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</si>
  <si>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</si>
  <si>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</si>
  <si>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</si>
  <si>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</si>
  <si>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</si>
  <si>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</si>
  <si>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</si>
  <si>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</si>
  <si>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</si>
  <si>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</si>
  <si>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</si>
  <si>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</si>
  <si>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</si>
  <si>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</si>
  <si>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</si>
  <si>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</si>
  <si>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</si>
  <si>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</si>
  <si>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</si>
  <si>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</si>
  <si>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</si>
  <si>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</si>
  <si>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</si>
  <si>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</si>
  <si>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</si>
  <si>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</si>
  <si>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</si>
  <si>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</si>
  <si>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</si>
  <si>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</si>
  <si>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</si>
  <si>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</si>
  <si>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</si>
  <si>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</si>
  <si>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</si>
  <si>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</si>
  <si>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</si>
  <si>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</si>
  <si>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</si>
  <si>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</si>
  <si>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</si>
  <si>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</si>
  <si>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</si>
  <si>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</si>
  <si>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</si>
  <si>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</si>
  <si>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</si>
  <si>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</si>
  <si>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</si>
  <si>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</si>
  <si>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</si>
  <si>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</si>
  <si>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</si>
  <si>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</si>
  <si>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</si>
  <si>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</si>
  <si>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</si>
  <si>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</si>
  <si>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</si>
  <si>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</si>
  <si>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</si>
  <si>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</si>
  <si>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</si>
  <si>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</si>
  <si>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</si>
  <si>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</si>
  <si>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</si>
  <si>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</si>
  <si>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</si>
  <si>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</si>
  <si>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</si>
  <si>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</si>
  <si>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</si>
  <si>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</si>
  <si>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</si>
  <si>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</si>
  <si>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</si>
  <si>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</si>
  <si>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</si>
  <si>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</si>
  <si>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</si>
  <si>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</si>
  <si>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</si>
  <si>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</si>
  <si>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</si>
  <si>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</si>
  <si>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</si>
  <si>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</si>
  <si>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</si>
  <si>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</si>
  <si>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</si>
  <si>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</si>
  <si>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</si>
  <si>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</si>
  <si>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</si>
  <si>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</si>
  <si>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</si>
  <si>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</si>
  <si>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</si>
  <si>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</si>
  <si>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</si>
  <si>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</si>
  <si>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</si>
  <si>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</si>
  <si>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</si>
  <si>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</si>
  <si>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</si>
  <si>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</si>
  <si>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</si>
  <si>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</si>
  <si>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</si>
  <si>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</si>
  <si>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</si>
  <si>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</si>
  <si>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</si>
  <si>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</si>
  <si>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</si>
  <si>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</si>
  <si>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</si>
  <si>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</si>
  <si>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</si>
  <si>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</si>
  <si>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</si>
  <si>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</si>
  <si>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</si>
  <si>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</si>
  <si>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</si>
  <si>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</si>
  <si>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</si>
  <si>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</si>
  <si>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</si>
  <si>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</si>
  <si>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</si>
  <si>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</si>
  <si>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</si>
  <si>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</si>
  <si>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</si>
  <si>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</si>
  <si>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</si>
  <si>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</si>
  <si>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</si>
  <si>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</si>
  <si>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</si>
  <si>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</si>
  <si>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</si>
  <si>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</si>
  <si>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</si>
  <si>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</si>
  <si>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</si>
  <si>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</si>
  <si>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</si>
  <si>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</si>
  <si>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</si>
  <si>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</si>
  <si>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</si>
  <si>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</si>
  <si>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</si>
  <si>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</si>
  <si>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</si>
  <si>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</si>
  <si>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</si>
  <si>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</si>
  <si>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</si>
  <si>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</si>
  <si>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</si>
  <si>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</si>
  <si>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</si>
  <si>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</si>
  <si>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</si>
  <si>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</si>
  <si>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</si>
  <si>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</si>
  <si>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</si>
  <si>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</si>
  <si>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</si>
  <si>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</si>
  <si>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</si>
  <si>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</si>
  <si>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</si>
  <si>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</si>
  <si>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</si>
  <si>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</si>
  <si>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</si>
  <si>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</si>
  <si>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</si>
  <si>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</si>
  <si>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</si>
  <si>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</si>
  <si>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</si>
  <si>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</si>
  <si>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</si>
  <si>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</si>
  <si>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</si>
  <si>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</si>
  <si>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</si>
  <si>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</si>
  <si>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</si>
  <si>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</si>
  <si>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</si>
  <si>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</si>
  <si>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</si>
  <si>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</si>
  <si>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</si>
  <si>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</si>
  <si>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</si>
  <si>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</si>
  <si>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</si>
  <si>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</si>
  <si>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</si>
  <si>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</si>
  <si>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</si>
  <si>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</si>
  <si>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</si>
  <si>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</si>
  <si>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</si>
  <si>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</si>
  <si>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</si>
  <si>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</si>
  <si>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</si>
  <si>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</si>
  <si>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</si>
  <si>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</si>
  <si>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</si>
  <si>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</si>
  <si>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</si>
  <si>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</si>
  <si>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</si>
  <si>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</si>
  <si>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</si>
  <si>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</si>
  <si>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</si>
  <si>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</si>
  <si>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</si>
  <si>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</si>
  <si>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</si>
  <si>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</si>
  <si>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</si>
  <si>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</si>
  <si>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</si>
  <si>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</si>
  <si>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</si>
  <si>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</si>
  <si>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</si>
  <si>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</si>
  <si>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</si>
  <si>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</si>
  <si>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</si>
  <si>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</si>
  <si>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</si>
  <si>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</si>
  <si>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</si>
  <si>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</si>
  <si>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</si>
  <si>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</si>
  <si>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</si>
  <si>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</si>
  <si>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</si>
  <si>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</si>
  <si>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</si>
  <si>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</si>
  <si>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</si>
  <si>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</si>
  <si>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</si>
  <si>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</si>
  <si>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</si>
  <si>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</si>
  <si>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</si>
  <si>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</si>
  <si>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</si>
  <si>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</si>
  <si>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</si>
  <si>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</si>
  <si>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</si>
  <si>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</si>
  <si>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</si>
  <si>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</si>
  <si>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</si>
  <si>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</si>
  <si>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</si>
  <si>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</si>
  <si>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</si>
  <si>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</si>
  <si>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</si>
  <si>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</si>
  <si>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</si>
  <si>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</si>
  <si>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</si>
  <si>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</si>
  <si>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</si>
  <si>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</si>
  <si>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</si>
  <si>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</si>
  <si>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</si>
  <si>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</si>
  <si>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</si>
  <si>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</si>
  <si>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</si>
  <si>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</si>
  <si>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</si>
  <si>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</si>
  <si>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</si>
  <si>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</si>
  <si>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</si>
  <si>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</si>
  <si>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</si>
  <si>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</si>
  <si>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</si>
  <si>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</si>
  <si>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</si>
  <si>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</si>
  <si>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</si>
  <si>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</si>
  <si>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</si>
  <si>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</si>
  <si>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</si>
  <si>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</si>
  <si>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</si>
  <si>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</si>
  <si>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</si>
  <si>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</si>
  <si>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</si>
  <si>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</si>
  <si>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</si>
  <si>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</si>
  <si>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</si>
  <si>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</si>
  <si>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</si>
  <si>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</si>
  <si>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</si>
  <si>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</si>
  <si>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</si>
  <si>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</si>
  <si>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</si>
  <si>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</si>
  <si>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</si>
  <si>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</si>
  <si>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</si>
  <si>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</si>
  <si>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</si>
  <si>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</si>
  <si>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</si>
  <si>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</si>
  <si>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</si>
  <si>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</si>
  <si>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</si>
  <si>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</si>
  <si>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</si>
  <si>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</si>
  <si>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</si>
  <si>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</si>
  <si>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</si>
  <si>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</si>
  <si>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</si>
  <si>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</si>
  <si>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</si>
  <si>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</si>
  <si>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</si>
  <si>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</si>
  <si>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</si>
  <si>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</si>
  <si>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</si>
  <si>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</si>
  <si>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</si>
  <si>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</si>
  <si>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</si>
  <si>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</si>
  <si>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</si>
  <si>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</si>
  <si>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</si>
  <si>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</si>
  <si>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</si>
  <si>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</si>
  <si>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</si>
  <si>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</si>
  <si>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</si>
  <si>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</si>
  <si>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</si>
  <si>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</si>
  <si>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</si>
  <si>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</si>
  <si>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</si>
  <si>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</si>
  <si>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</si>
  <si>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</si>
  <si>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</si>
  <si>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</si>
  <si>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</si>
  <si>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</si>
  <si>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</si>
  <si>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</si>
  <si>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</si>
  <si>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</si>
  <si>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</si>
  <si>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</si>
  <si>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</si>
  <si>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</si>
  <si>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</si>
  <si>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</si>
  <si>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</si>
  <si>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</si>
  <si>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</si>
  <si>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</si>
  <si>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</si>
  <si>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</si>
  <si>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</si>
  <si>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</si>
  <si>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</si>
  <si>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</si>
  <si>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</si>
  <si>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</si>
  <si>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</si>
  <si>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</si>
  <si>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</si>
  <si>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</si>
  <si>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</si>
  <si>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</si>
  <si>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</si>
  <si>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</si>
  <si>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</si>
  <si>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</si>
  <si>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</si>
  <si>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</si>
  <si>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</si>
  <si>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</si>
  <si>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</si>
  <si>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</si>
  <si>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</si>
  <si>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</si>
  <si>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</si>
  <si>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</si>
  <si>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</si>
  <si>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</si>
  <si>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</si>
  <si>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</si>
  <si>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</si>
  <si>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</si>
  <si>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</si>
  <si>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</si>
  <si>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</si>
  <si>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</si>
  <si>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</si>
  <si>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</si>
  <si>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</si>
  <si>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</si>
  <si>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</si>
  <si>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</si>
  <si>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</si>
  <si>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</si>
  <si>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</si>
  <si>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</si>
  <si>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</si>
  <si>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</si>
  <si>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</si>
  <si>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</si>
  <si>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</si>
  <si>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</si>
  <si>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</si>
  <si>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</si>
  <si>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</si>
  <si>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</si>
  <si>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</si>
  <si>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</si>
  <si>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</si>
  <si>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</si>
  <si>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</si>
  <si>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</si>
  <si>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</si>
  <si>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</si>
  <si>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</si>
  <si>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</si>
  <si>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</si>
  <si>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</si>
  <si>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</si>
  <si>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</si>
  <si>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</si>
  <si>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</si>
  <si>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</si>
  <si>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</si>
  <si>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</si>
  <si>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</si>
  <si>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</si>
  <si>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</si>
  <si>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</si>
  <si>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</si>
  <si>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</si>
  <si>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</si>
  <si>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</si>
  <si>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</si>
  <si>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</si>
  <si>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</si>
  <si>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</si>
  <si>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</si>
  <si>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</si>
  <si>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</si>
  <si>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</si>
  <si>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</si>
  <si>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</si>
  <si>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</si>
  <si>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</si>
  <si>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</si>
  <si>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</si>
  <si>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</si>
  <si>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</si>
  <si>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</si>
  <si>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</si>
  <si>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</si>
  <si>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</si>
  <si>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</si>
  <si>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</si>
  <si>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</si>
  <si>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</si>
  <si>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</si>
  <si>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</si>
  <si>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</si>
  <si>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</si>
  <si>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</si>
  <si>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</si>
  <si>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</si>
  <si>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</si>
  <si>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</si>
  <si>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</si>
  <si>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</si>
  <si>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</si>
  <si>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</si>
  <si>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</si>
  <si>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</si>
  <si>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</si>
  <si>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</si>
  <si>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</si>
  <si>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</si>
  <si>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</si>
  <si>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</si>
  <si>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</si>
  <si>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</si>
  <si>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</si>
  <si>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</si>
  <si>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</si>
  <si>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</si>
  <si>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</si>
  <si>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</si>
  <si>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</si>
  <si>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</si>
  <si>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</si>
  <si>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</si>
  <si>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</si>
  <si>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</si>
  <si>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</si>
  <si>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</si>
  <si>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</si>
  <si>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</si>
  <si>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</si>
  <si>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</si>
  <si>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</si>
  <si>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</si>
  <si>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</si>
  <si>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</si>
  <si>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</si>
  <si>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</si>
  <si>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</si>
  <si>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</si>
  <si>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</si>
  <si>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</si>
  <si>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</si>
  <si>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</si>
  <si>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</si>
  <si>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</si>
  <si>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</si>
  <si>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</si>
  <si>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</si>
  <si>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</si>
  <si>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</si>
  <si>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</si>
  <si>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</si>
  <si>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</si>
  <si>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</si>
  <si>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</si>
  <si>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</si>
  <si>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</si>
  <si>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</si>
  <si>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</si>
  <si>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</si>
  <si>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</si>
  <si>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</si>
  <si>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</si>
  <si>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</si>
  <si>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</si>
  <si>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</si>
  <si>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</si>
  <si>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</si>
  <si>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</si>
  <si>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</si>
  <si>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</si>
  <si>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</si>
  <si>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</si>
  <si>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</si>
  <si>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</si>
  <si>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</si>
  <si>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</si>
  <si>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</si>
  <si>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</si>
  <si>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</si>
  <si>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</si>
  <si>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</si>
  <si>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</si>
  <si>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</si>
  <si>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</si>
  <si>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</si>
  <si>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</si>
  <si>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</si>
  <si>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</si>
  <si>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</si>
  <si>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</si>
  <si>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</si>
  <si>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</si>
  <si>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</si>
  <si>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</si>
  <si>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</si>
  <si>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</si>
  <si>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</si>
  <si>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</si>
  <si>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</si>
  <si>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</si>
  <si>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</si>
  <si>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</si>
  <si>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</si>
  <si>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</si>
  <si>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</si>
  <si>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</si>
  <si>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</si>
  <si>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</si>
  <si>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</si>
  <si>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</si>
  <si>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</si>
  <si>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</si>
  <si>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</si>
  <si>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</si>
  <si>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</si>
  <si>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</si>
  <si>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</si>
  <si>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</si>
  <si>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</si>
  <si>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</si>
  <si>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</si>
  <si>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</si>
  <si>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</si>
  <si>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</si>
  <si>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</si>
  <si>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</si>
  <si>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</si>
  <si>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</si>
  <si>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</si>
  <si>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</si>
  <si>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</si>
  <si>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</si>
  <si>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</si>
  <si>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</si>
  <si>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</si>
  <si>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</si>
  <si>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</si>
  <si>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</si>
  <si>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</si>
  <si>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</si>
  <si>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</si>
  <si>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</si>
  <si>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</si>
  <si>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</si>
  <si>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</si>
  <si>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</si>
  <si>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</si>
  <si>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</si>
  <si>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</si>
  <si>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</si>
  <si>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</si>
  <si>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</si>
  <si>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</si>
  <si>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</si>
  <si>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</si>
  <si>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</si>
  <si>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</si>
  <si>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</si>
  <si>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</si>
  <si>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</si>
  <si>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</si>
  <si>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</si>
  <si>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</si>
  <si>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</si>
  <si>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</si>
  <si>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</si>
  <si>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</si>
  <si>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</si>
  <si>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</si>
  <si>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</si>
  <si>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</si>
  <si>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</si>
  <si>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</si>
  <si>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</si>
  <si>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</si>
  <si>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</si>
  <si>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</si>
  <si>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</si>
  <si>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</si>
  <si>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</si>
  <si>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</si>
  <si>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</si>
  <si>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</si>
  <si>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</si>
  <si>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</si>
  <si>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</si>
  <si>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</si>
  <si>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</si>
  <si>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</si>
  <si>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</si>
  <si>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</si>
  <si>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</si>
  <si>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</si>
  <si>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</si>
  <si>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</si>
  <si>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</si>
  <si>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</si>
  <si>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</si>
  <si>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</si>
  <si>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</si>
  <si>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</si>
  <si>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</si>
  <si>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</si>
  <si>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</si>
  <si>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</si>
  <si>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</si>
  <si>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</si>
  <si>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</si>
  <si>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</si>
  <si>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</si>
  <si>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</si>
  <si>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</si>
  <si>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</si>
  <si>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</si>
  <si>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</si>
  <si>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</si>
  <si>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</si>
  <si>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</si>
  <si>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</si>
  <si>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</si>
  <si>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</si>
  <si>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</si>
  <si>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</si>
  <si>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</si>
  <si>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</si>
  <si>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</si>
  <si>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</si>
  <si>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</si>
  <si>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</si>
  <si>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</si>
  <si>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</si>
  <si>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</si>
  <si>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</si>
  <si>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</si>
  <si>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</si>
  <si>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</si>
  <si>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</si>
  <si>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</si>
  <si>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</si>
  <si>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</si>
  <si>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</si>
  <si>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</si>
  <si>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</si>
  <si>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</si>
  <si>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</si>
  <si>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</si>
  <si>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</si>
  <si>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</si>
  <si>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</si>
  <si>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</si>
  <si>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</si>
  <si>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</si>
  <si>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</si>
  <si>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</si>
  <si>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</si>
  <si>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</si>
  <si>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</si>
  <si>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</si>
  <si>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</si>
  <si>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</si>
  <si>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</si>
  <si>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</si>
  <si>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</si>
  <si>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</si>
  <si>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</si>
  <si>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</si>
  <si>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</si>
  <si>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</si>
  <si>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</si>
  <si>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</si>
  <si>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</si>
  <si>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</si>
  <si>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</si>
  <si>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</si>
  <si>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</si>
  <si>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</si>
  <si>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</si>
  <si>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</si>
  <si>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</si>
  <si>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</si>
  <si>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</si>
  <si>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</si>
  <si>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</si>
  <si>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</si>
  <si>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</si>
  <si>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</si>
  <si>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</si>
  <si>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</si>
  <si>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</si>
  <si>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</si>
  <si>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</si>
  <si>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</si>
  <si>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</si>
  <si>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</si>
  <si>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</si>
  <si>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</si>
  <si>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</si>
  <si>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</si>
  <si>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</si>
  <si>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</si>
  <si>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</si>
  <si>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</si>
  <si>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</si>
  <si>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</si>
  <si>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</si>
  <si>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</si>
  <si>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</si>
  <si>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</si>
  <si>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</si>
  <si>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</si>
  <si>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</si>
  <si>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</si>
  <si>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</si>
  <si>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</si>
  <si>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</si>
  <si>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</si>
  <si>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</si>
  <si>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</si>
  <si>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</si>
  <si>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</si>
  <si>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</si>
  <si>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</si>
  <si>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</si>
  <si>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</si>
  <si>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</si>
  <si>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</si>
  <si>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</si>
  <si>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</si>
  <si>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</si>
  <si>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</si>
  <si>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</si>
  <si>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</si>
  <si>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</si>
  <si>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</si>
  <si>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</si>
  <si>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</si>
  <si>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</si>
  <si>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</si>
  <si>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</si>
  <si>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</si>
  <si>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</si>
  <si>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</si>
  <si>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</si>
  <si>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</si>
  <si>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</si>
  <si>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</si>
  <si>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</si>
  <si>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</si>
  <si>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</si>
  <si>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</si>
  <si>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</si>
  <si>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</si>
  <si>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</si>
  <si>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</si>
  <si>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</si>
  <si>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</si>
  <si>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</si>
  <si>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</si>
  <si>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</si>
  <si>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</si>
  <si>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</si>
  <si>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</si>
  <si>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</si>
  <si>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</si>
  <si>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</si>
  <si>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</si>
  <si>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</si>
  <si>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</si>
  <si>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</si>
  <si>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</si>
  <si>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</si>
  <si>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</si>
  <si>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</si>
  <si>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</si>
  <si>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</si>
  <si>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</si>
  <si>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</si>
  <si>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</si>
  <si>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</si>
  <si>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</si>
  <si>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</si>
  <si>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</si>
  <si>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</si>
  <si>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</si>
  <si>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</si>
  <si>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</si>
  <si>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</si>
  <si>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</si>
  <si>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</si>
  <si>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</si>
  <si>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</si>
  <si>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</si>
  <si>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</si>
  <si>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</si>
  <si>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</si>
  <si>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</si>
  <si>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</si>
  <si>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</si>
  <si>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</si>
  <si>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</si>
  <si>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</si>
  <si>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</si>
  <si>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</si>
  <si>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</si>
  <si>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</si>
  <si>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</si>
  <si>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</si>
  <si>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</si>
  <si>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</si>
  <si>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</si>
  <si>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</si>
  <si>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</si>
  <si>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</si>
  <si>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</si>
  <si>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</si>
  <si>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</si>
  <si>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</si>
  <si>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</si>
  <si>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</si>
  <si>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</si>
  <si>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</si>
  <si>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</si>
  <si>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</si>
  <si>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</si>
  <si>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</si>
  <si>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</si>
  <si>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</si>
  <si>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</si>
  <si>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</si>
  <si>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</si>
  <si>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</si>
  <si>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</si>
  <si>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</si>
  <si>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</si>
  <si>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</si>
  <si>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</si>
  <si>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</si>
  <si>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</si>
  <si>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</si>
  <si>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</si>
  <si>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</si>
  <si>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</si>
  <si>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</si>
  <si>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</si>
  <si>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</si>
  <si>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</si>
  <si>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</si>
  <si>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</si>
  <si>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</si>
  <si>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</si>
  <si>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</si>
  <si>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</si>
  <si>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</si>
  <si>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</si>
  <si>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</si>
  <si>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</si>
  <si>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</si>
  <si>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</si>
  <si>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</si>
  <si>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</si>
  <si>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</si>
  <si>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</si>
  <si>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</si>
  <si>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</si>
  <si>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</si>
  <si>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</si>
  <si>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</si>
  <si>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</si>
  <si>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</si>
  <si>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</si>
  <si>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</si>
  <si>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</si>
  <si>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</si>
  <si>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</si>
  <si>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</si>
  <si>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</si>
  <si>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</si>
  <si>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</si>
  <si>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</si>
  <si>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</si>
  <si>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</si>
  <si>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</si>
  <si>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</si>
  <si>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</si>
  <si>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</si>
  <si>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</si>
  <si>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</si>
  <si>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</si>
  <si>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</si>
  <si>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</si>
  <si>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</si>
  <si>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</si>
  <si>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</si>
  <si>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</si>
  <si>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</si>
  <si>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</si>
  <si>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</si>
  <si>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</si>
  <si>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</si>
  <si>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</si>
  <si>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</si>
  <si>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</si>
  <si>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</si>
  <si>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</si>
  <si>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</si>
  <si>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</si>
  <si>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</si>
  <si>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</si>
  <si>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</si>
  <si>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</si>
  <si>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</si>
  <si>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</si>
  <si>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</si>
  <si>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</si>
  <si>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</si>
  <si>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</si>
  <si>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</si>
  <si>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</si>
  <si>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</si>
  <si>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</si>
  <si>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</si>
  <si>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</si>
  <si>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</si>
  <si>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</si>
  <si>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</si>
  <si>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</si>
  <si>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</si>
  <si>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</si>
  <si>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</si>
  <si>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</si>
  <si>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</si>
  <si>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</si>
  <si>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</si>
  <si>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</si>
  <si>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</si>
  <si>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</si>
  <si>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</si>
  <si>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</si>
  <si>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</si>
  <si>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</si>
  <si>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</si>
  <si>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</si>
  <si>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</si>
  <si>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</si>
  <si>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</si>
  <si>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</si>
  <si>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</si>
  <si>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</si>
  <si>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</si>
  <si>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</si>
  <si>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</si>
  <si>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</si>
  <si>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</si>
  <si>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</si>
  <si>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</si>
  <si>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</si>
  <si>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</si>
  <si>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</si>
  <si>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</si>
  <si>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</si>
  <si>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</si>
  <si>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</si>
  <si>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</si>
  <si>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</si>
  <si>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</si>
  <si>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</si>
  <si>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</si>
  <si>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</si>
  <si>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</si>
  <si>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</si>
  <si>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</si>
  <si>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</si>
  <si>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</si>
  <si>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</si>
  <si>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</si>
  <si>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</si>
  <si>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</si>
  <si>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</si>
  <si>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</si>
  <si>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</si>
  <si>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</si>
  <si>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</si>
  <si>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</si>
  <si>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</si>
  <si>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</si>
  <si>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</si>
  <si>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</si>
  <si>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</si>
  <si>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</si>
  <si>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</si>
  <si>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</si>
  <si>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</si>
  <si>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</si>
  <si>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</si>
  <si>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</si>
  <si>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</si>
  <si>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</si>
  <si>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</si>
  <si>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</si>
  <si>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</si>
  <si>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</si>
  <si>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</si>
  <si>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</si>
  <si>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</si>
  <si>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</si>
  <si>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</si>
  <si>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</si>
  <si>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</si>
  <si>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</si>
  <si>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</si>
  <si>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</si>
  <si>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</si>
  <si>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</si>
  <si>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</si>
  <si>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</si>
  <si>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</si>
  <si>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</si>
  <si>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</si>
  <si>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</si>
  <si>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</si>
  <si>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</si>
  <si>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</si>
  <si>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</si>
  <si>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</si>
  <si>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</si>
  <si>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</si>
  <si>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</si>
  <si>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</si>
  <si>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</si>
  <si>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</si>
  <si>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</si>
  <si>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</si>
  <si>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</si>
  <si>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</si>
  <si>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</si>
  <si>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</si>
  <si>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</si>
  <si>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</si>
  <si>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</si>
  <si>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</si>
  <si>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</si>
  <si>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</si>
  <si>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</si>
  <si>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</si>
  <si>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</si>
  <si>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</si>
  <si>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</si>
  <si>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</si>
  <si>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</si>
  <si>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</si>
  <si>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</si>
  <si>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</si>
  <si>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</si>
  <si>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</si>
  <si>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</si>
  <si>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</si>
  <si>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</si>
  <si>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</si>
  <si>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</si>
  <si>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</si>
  <si>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</si>
  <si>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</si>
  <si>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</si>
  <si>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</si>
  <si>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</si>
  <si>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</si>
  <si>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</si>
  <si>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</si>
  <si>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</si>
  <si>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</si>
  <si>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</si>
  <si>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</si>
  <si>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</si>
  <si>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</si>
  <si>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</si>
  <si>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</si>
  <si>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</si>
  <si>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</si>
  <si>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</si>
  <si>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</si>
  <si>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</si>
  <si>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</si>
  <si>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</si>
  <si>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</si>
  <si>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</si>
  <si>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</si>
  <si>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</si>
  <si>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</si>
  <si>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</si>
  <si>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</si>
  <si>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</si>
  <si>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</si>
  <si>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</si>
  <si>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</si>
  <si>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</si>
  <si>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</si>
  <si>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</si>
  <si>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</si>
  <si>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</si>
  <si>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</si>
  <si>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</si>
  <si>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</si>
  <si>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</si>
  <si>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</si>
  <si>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</si>
  <si>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</si>
  <si>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</si>
  <si>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</si>
  <si>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</si>
  <si>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</si>
  <si>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</si>
  <si>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</si>
  <si>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</si>
  <si>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</si>
  <si>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</si>
  <si>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</si>
  <si>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</si>
  <si>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</si>
  <si>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</si>
  <si>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</si>
  <si>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</si>
  <si>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</si>
  <si>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</si>
  <si>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</si>
  <si>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</si>
  <si>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</si>
  <si>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</si>
  <si>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</si>
  <si>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</si>
  <si>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</si>
  <si>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</si>
  <si>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</si>
  <si>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</si>
  <si>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</si>
  <si>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</si>
  <si>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</si>
  <si>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</si>
  <si>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</si>
  <si>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</si>
  <si>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</si>
  <si>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</si>
  <si>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</si>
  <si>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</si>
  <si>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</si>
  <si>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</si>
  <si>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</si>
  <si>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</si>
  <si>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</si>
  <si>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</si>
  <si>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</si>
  <si>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</si>
  <si>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</si>
  <si>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</si>
  <si>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</si>
  <si>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</si>
  <si>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</si>
  <si>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</si>
  <si>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</si>
  <si>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</si>
  <si>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</si>
  <si>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</si>
  <si>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</si>
  <si>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</si>
  <si>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</si>
  <si>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</si>
  <si>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</si>
  <si>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</si>
  <si>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</si>
  <si>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</si>
  <si>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</si>
  <si>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</si>
  <si>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</si>
  <si>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</si>
  <si>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</si>
  <si>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</si>
  <si>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</si>
  <si>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</si>
  <si>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</si>
  <si>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</si>
  <si>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</si>
  <si>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</si>
  <si>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</si>
  <si>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</si>
  <si>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</si>
  <si>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</si>
  <si>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</si>
  <si>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</si>
  <si>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</si>
  <si>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</si>
  <si>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</si>
  <si>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</si>
  <si>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</si>
  <si>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</si>
  <si>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</si>
  <si>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</si>
  <si>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</si>
  <si>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</si>
  <si>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</si>
  <si>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</si>
  <si>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</si>
  <si>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</si>
  <si>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</si>
  <si>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</si>
  <si>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</si>
  <si>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</si>
  <si>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</si>
  <si>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</si>
  <si>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</si>
  <si>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</si>
  <si>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</si>
  <si>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</si>
  <si>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</si>
  <si>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</si>
  <si>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</si>
  <si>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</si>
  <si>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</si>
  <si>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</si>
  <si>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</si>
  <si>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</si>
  <si>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</si>
  <si>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</si>
  <si>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</si>
  <si>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</si>
  <si>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</si>
  <si>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</si>
  <si>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</si>
  <si>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</si>
  <si>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</si>
  <si>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</si>
  <si>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</si>
  <si>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</si>
  <si>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</si>
  <si>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</si>
  <si>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</si>
  <si>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</si>
  <si>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</si>
  <si>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</si>
  <si>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</si>
  <si>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</si>
  <si>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</si>
  <si>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</si>
  <si>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</si>
  <si>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</si>
  <si>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</si>
  <si>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</si>
  <si>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</si>
  <si>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</si>
  <si>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</si>
  <si>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</si>
  <si>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</si>
  <si>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</si>
  <si>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</si>
  <si>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</si>
  <si>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</si>
  <si>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</si>
  <si>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</si>
  <si>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</si>
  <si>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</si>
  <si>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</si>
  <si>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</si>
  <si>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</si>
  <si>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</si>
  <si>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</si>
  <si>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</si>
  <si>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</si>
  <si>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</si>
  <si>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</si>
  <si>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</si>
  <si>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</si>
  <si>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</si>
  <si>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</si>
  <si>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</si>
  <si>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</si>
  <si>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</si>
  <si>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</si>
  <si>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</si>
  <si>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</si>
  <si>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</si>
  <si>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</si>
  <si>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</si>
  <si>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</si>
  <si>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</si>
  <si>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</si>
  <si>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</si>
  <si>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</si>
  <si>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</si>
  <si>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</si>
  <si>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</si>
  <si>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</si>
  <si>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</si>
  <si>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</si>
  <si>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</si>
  <si>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</si>
  <si>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</si>
  <si>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</si>
  <si>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</si>
  <si>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</si>
  <si>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</si>
  <si>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</si>
  <si>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</si>
  <si>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</si>
  <si>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</si>
  <si>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</si>
  <si>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</si>
  <si>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</si>
  <si>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</si>
  <si>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</si>
  <si>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</si>
  <si>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</si>
  <si>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</si>
  <si>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</si>
  <si>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</si>
  <si>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</si>
  <si>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</si>
  <si>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</si>
  <si>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</si>
  <si>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</si>
  <si>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</si>
  <si>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</si>
  <si>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</si>
  <si>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</si>
  <si>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</si>
  <si>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</si>
  <si>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</si>
  <si>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</si>
  <si>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</si>
  <si>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</si>
  <si>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</si>
  <si>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</si>
  <si>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</si>
  <si>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</si>
  <si>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</si>
  <si>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</si>
  <si>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</si>
  <si>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</si>
  <si>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</si>
  <si>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</si>
  <si>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</si>
  <si>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</si>
  <si>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</si>
  <si>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</si>
  <si>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</si>
  <si>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</si>
  <si>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</si>
  <si>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</si>
  <si>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</si>
  <si>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</si>
  <si>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</si>
  <si>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</si>
  <si>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</si>
  <si>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</si>
  <si>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</si>
  <si>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</si>
  <si>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</si>
  <si>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</si>
  <si>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</si>
  <si>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</si>
  <si>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</si>
  <si>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</si>
  <si>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</si>
  <si>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</si>
  <si>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</si>
  <si>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</si>
  <si>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</si>
  <si>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</si>
  <si>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</si>
  <si>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</si>
  <si>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</si>
  <si>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</si>
  <si>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</si>
  <si>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</si>
  <si>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</si>
  <si>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</si>
  <si>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</si>
  <si>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</si>
  <si>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</si>
  <si>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</si>
  <si>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</si>
  <si>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</si>
  <si>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</si>
  <si>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</si>
  <si>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</si>
  <si>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</si>
  <si>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</si>
  <si>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</si>
  <si>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</si>
  <si>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</si>
  <si>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</si>
  <si>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</si>
  <si>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</si>
  <si>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</si>
  <si>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</si>
  <si>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</si>
  <si>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</si>
  <si>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</si>
  <si>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</si>
  <si>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</si>
  <si>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</si>
  <si>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</si>
  <si>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</si>
  <si>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</si>
  <si>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</si>
  <si>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</si>
  <si>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</si>
  <si>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</si>
  <si>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</si>
  <si>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</si>
  <si>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</si>
  <si>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</si>
  <si>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</si>
  <si>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</si>
  <si>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</si>
  <si>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</si>
  <si>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</si>
  <si>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</si>
  <si>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</si>
  <si>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</si>
  <si>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</si>
  <si>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</si>
  <si>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</si>
  <si>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</si>
  <si>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</si>
  <si>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</si>
  <si>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</si>
  <si>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</si>
  <si>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</si>
  <si>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</si>
  <si>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</si>
  <si>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</si>
  <si>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</si>
  <si>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</si>
  <si>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</si>
  <si>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</si>
  <si>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</si>
  <si>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</si>
  <si>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</si>
  <si>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</si>
  <si>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</si>
  <si>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</si>
  <si>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</si>
  <si>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</si>
  <si>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</si>
  <si>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</si>
  <si>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</si>
  <si>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</si>
  <si>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</si>
  <si>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</si>
  <si>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</si>
  <si>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</si>
  <si>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</si>
  <si>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</si>
  <si>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</si>
  <si>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</si>
  <si>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</si>
  <si>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</si>
  <si>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</si>
  <si>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</si>
  <si>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</si>
  <si>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</si>
  <si>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</si>
  <si>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</si>
  <si>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</si>
  <si>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</si>
  <si>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</si>
  <si>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</si>
  <si>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</si>
  <si>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</si>
  <si>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</si>
  <si>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</si>
  <si>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</si>
  <si>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</si>
  <si>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</si>
  <si>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</si>
  <si>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</si>
  <si>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</si>
  <si>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</si>
  <si>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</si>
  <si>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</si>
  <si>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</si>
  <si>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</si>
  <si>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</si>
  <si>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</si>
  <si>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</si>
  <si>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</si>
  <si>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</si>
  <si>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</si>
  <si>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</si>
  <si>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</si>
  <si>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</si>
  <si>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</si>
  <si>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</si>
  <si>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</si>
  <si>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</si>
  <si>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</si>
  <si>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</si>
  <si>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</si>
  <si>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</si>
  <si>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</si>
  <si>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</si>
  <si>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</si>
  <si>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</si>
  <si>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</si>
  <si>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</si>
  <si>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</si>
  <si>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</si>
  <si>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</si>
  <si>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</si>
  <si>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</si>
  <si>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</si>
  <si>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</si>
  <si>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</si>
  <si>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</si>
  <si>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</si>
  <si>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</si>
  <si>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</si>
  <si>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</si>
  <si>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</si>
  <si>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</si>
  <si>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</si>
  <si>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</si>
  <si>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</si>
  <si>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</si>
  <si>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</si>
  <si>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</si>
  <si>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</si>
  <si>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</si>
  <si>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</si>
  <si>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</si>
  <si>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</si>
  <si>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</si>
  <si>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</si>
  <si>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</si>
  <si>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</si>
  <si>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</si>
  <si>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</si>
  <si>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</si>
  <si>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</si>
  <si>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</si>
  <si>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</si>
  <si>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</si>
  <si>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</si>
  <si>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</si>
  <si>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</si>
  <si>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</si>
  <si>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</si>
  <si>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</si>
  <si>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</si>
  <si>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</si>
  <si>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</si>
  <si>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</si>
  <si>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</si>
  <si>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</si>
  <si>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</si>
  <si>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</si>
  <si>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</si>
  <si>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</si>
  <si>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</si>
  <si>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</si>
  <si>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</si>
  <si>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</si>
  <si>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</si>
  <si>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</si>
  <si>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</si>
  <si>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</si>
  <si>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</si>
  <si>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</si>
  <si>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</si>
  <si>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</si>
  <si>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</si>
  <si>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</si>
  <si>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</si>
  <si>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</si>
  <si>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</si>
  <si>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</si>
  <si>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</si>
  <si>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</si>
  <si>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</si>
  <si>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</si>
  <si>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</si>
  <si>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</si>
  <si>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</si>
  <si>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</si>
  <si>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</si>
  <si>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</si>
  <si>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</si>
  <si>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</si>
  <si>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</si>
  <si>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</si>
  <si>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</si>
  <si>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</si>
  <si>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</si>
  <si>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</si>
  <si>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</si>
  <si>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</si>
  <si>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</si>
  <si>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</si>
  <si>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</si>
  <si>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</si>
  <si>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</si>
  <si>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</si>
  <si>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</si>
  <si>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</si>
  <si>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</si>
  <si>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</si>
  <si>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</si>
  <si>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</si>
  <si>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</si>
  <si>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</si>
  <si>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</si>
  <si>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</si>
  <si>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</si>
  <si>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</si>
  <si>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</si>
  <si>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</si>
  <si>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</si>
  <si>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</si>
  <si>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</si>
  <si>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</si>
  <si>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</si>
  <si>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</si>
  <si>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</si>
  <si>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</si>
  <si>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</si>
  <si>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</si>
  <si>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</si>
  <si>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</si>
  <si>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</si>
  <si>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</si>
  <si>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</si>
  <si>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</si>
  <si>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</si>
  <si>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</si>
  <si>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</si>
  <si>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</si>
  <si>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</si>
  <si>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</si>
  <si>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</si>
  <si>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</si>
  <si>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</si>
  <si>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</si>
  <si>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</si>
  <si>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</si>
  <si>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</si>
  <si>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</si>
  <si>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</si>
  <si>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</si>
  <si>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</si>
  <si>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</si>
  <si>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</si>
  <si>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</si>
  <si>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</si>
  <si>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</si>
  <si>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</si>
  <si>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</si>
  <si>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</si>
  <si>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</si>
  <si>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</si>
  <si>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</si>
  <si>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</si>
  <si>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</si>
  <si>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</si>
  <si>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</si>
  <si>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</si>
  <si>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</si>
  <si>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</si>
  <si>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</si>
  <si>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</si>
  <si>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</si>
  <si>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</si>
  <si>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</si>
  <si>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</si>
  <si>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</si>
  <si>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</si>
  <si>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</si>
  <si>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</si>
  <si>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</si>
  <si>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</si>
  <si>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</si>
  <si>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</si>
  <si>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</si>
  <si>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</si>
  <si>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</si>
  <si>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</si>
  <si>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</si>
  <si>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</si>
  <si>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</si>
  <si>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</si>
  <si>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</si>
  <si>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</si>
  <si>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</si>
  <si>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</si>
  <si>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</si>
  <si>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</si>
  <si>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</si>
  <si>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</si>
  <si>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</si>
  <si>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</si>
  <si>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</si>
  <si>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</si>
  <si>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</si>
  <si>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</si>
  <si>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</si>
  <si>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</si>
  <si>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</si>
  <si>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</si>
  <si>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</si>
  <si>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</si>
  <si>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</si>
  <si>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</si>
  <si>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</si>
  <si>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</si>
  <si>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</si>
  <si>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</si>
  <si>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</si>
  <si>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</si>
  <si>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</si>
  <si>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</si>
  <si>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</si>
  <si>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</si>
  <si>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</si>
  <si>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</si>
  <si>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</si>
  <si>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</si>
  <si>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</si>
  <si>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</si>
  <si>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</si>
  <si>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</si>
  <si>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</si>
  <si>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</si>
  <si>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</si>
  <si>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</si>
  <si>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</si>
  <si>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</si>
  <si>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</si>
  <si>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</si>
  <si>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</si>
  <si>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</si>
  <si>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</si>
  <si>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</si>
  <si>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</si>
  <si>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</si>
  <si>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</si>
  <si>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</si>
  <si>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</si>
  <si>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</si>
  <si>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</si>
  <si>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</si>
  <si>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</si>
  <si>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</si>
  <si>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</si>
  <si>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</si>
  <si>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</si>
  <si>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</si>
  <si>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</si>
  <si>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</si>
  <si>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</si>
  <si>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</si>
  <si>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</si>
  <si>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</si>
  <si>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</si>
  <si>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</si>
  <si>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</si>
  <si>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</si>
  <si>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</si>
  <si>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</si>
  <si>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</si>
  <si>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</si>
  <si>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</si>
  <si>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</si>
  <si>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</si>
  <si>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</si>
  <si>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</si>
  <si>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</si>
  <si>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</si>
  <si>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</si>
  <si>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</si>
  <si>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</si>
  <si>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</si>
  <si>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</si>
  <si>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</si>
  <si>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</si>
  <si>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</si>
  <si>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</si>
  <si>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</si>
  <si>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</si>
  <si>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</si>
  <si>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</si>
  <si>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</si>
  <si>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</si>
  <si>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</si>
  <si>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</si>
  <si>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</si>
  <si>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</si>
  <si>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</si>
  <si>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</si>
  <si>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</si>
  <si>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</si>
  <si>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</si>
  <si>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</si>
  <si>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</si>
  <si>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</si>
  <si>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</si>
  <si>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</si>
  <si>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</si>
  <si>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</si>
  <si>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</si>
  <si>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</si>
  <si>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</si>
  <si>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</si>
  <si>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</si>
  <si>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</si>
  <si>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</si>
  <si>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</si>
  <si>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</si>
  <si>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</si>
  <si>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</si>
  <si>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</si>
  <si>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</si>
  <si>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</si>
  <si>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</si>
  <si>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</si>
  <si>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</si>
  <si>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</si>
  <si>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</si>
  <si>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</si>
  <si>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</si>
  <si>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</si>
  <si>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</si>
  <si>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</si>
  <si>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</si>
  <si>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</si>
  <si>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</si>
  <si>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</si>
  <si>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</si>
  <si>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</si>
  <si>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</si>
  <si>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</si>
  <si>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</si>
  <si>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</si>
  <si>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</si>
  <si>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</si>
  <si>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</si>
  <si>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</si>
  <si>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</si>
  <si>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</si>
  <si>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</si>
  <si>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</si>
  <si>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</si>
  <si>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</si>
  <si>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</si>
  <si>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</si>
  <si>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</si>
  <si>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</si>
  <si>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</si>
  <si>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</si>
  <si>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</si>
  <si>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</si>
  <si>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</si>
  <si>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</si>
  <si>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</si>
  <si>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</si>
  <si>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</si>
  <si>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</si>
  <si>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</si>
  <si>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</si>
  <si>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</si>
  <si>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</si>
  <si>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</si>
  <si>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</si>
  <si>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</si>
  <si>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</si>
  <si>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</si>
  <si>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</si>
  <si>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</si>
  <si>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</si>
  <si>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</si>
  <si>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</si>
  <si>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</si>
  <si>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</si>
  <si>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</si>
  <si>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</si>
  <si>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</si>
  <si>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</si>
  <si>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</si>
  <si>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</si>
  <si>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</si>
  <si>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</si>
  <si>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</si>
  <si>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</si>
  <si>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</si>
  <si>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</si>
  <si>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</si>
  <si>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</si>
  <si>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</si>
  <si>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</si>
  <si>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</si>
  <si>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</si>
  <si>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</si>
  <si>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</si>
  <si>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</si>
  <si>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</si>
  <si>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</si>
  <si>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</si>
  <si>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</si>
  <si>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</si>
  <si>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</si>
  <si>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</si>
  <si>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</si>
  <si>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</si>
  <si>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</si>
  <si>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</si>
  <si>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</si>
  <si>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</si>
  <si>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</si>
  <si>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</si>
  <si>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</si>
  <si>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</si>
  <si>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</si>
  <si>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</si>
  <si>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</si>
  <si>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</si>
  <si>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</si>
  <si>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</si>
  <si>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</si>
  <si>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</si>
  <si>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</si>
  <si>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</si>
  <si>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</si>
  <si>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</si>
  <si>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</si>
  <si>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</si>
  <si>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</si>
  <si>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</si>
  <si>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</si>
  <si>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</si>
  <si>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</si>
  <si>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</si>
  <si>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</si>
  <si>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</si>
  <si>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</si>
  <si>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</si>
  <si>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</si>
  <si>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</si>
  <si>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</si>
  <si>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</si>
  <si>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</si>
  <si>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</si>
  <si>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</si>
  <si>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</si>
  <si>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</si>
  <si>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</si>
  <si>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</si>
  <si>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</si>
  <si>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</si>
  <si>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</si>
  <si>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</si>
  <si>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</si>
  <si>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</si>
  <si>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</si>
  <si>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</si>
  <si>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</si>
  <si>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</si>
  <si>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</si>
  <si>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</si>
  <si>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</si>
  <si>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</si>
  <si>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</si>
  <si>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</si>
  <si>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</si>
  <si>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</si>
  <si>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</si>
  <si>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</si>
  <si>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</si>
  <si>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</si>
  <si>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</si>
  <si>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</si>
  <si>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</si>
  <si>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</si>
  <si>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</si>
  <si>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</si>
  <si>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</si>
  <si>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</si>
  <si>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</si>
  <si>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</si>
  <si>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</si>
  <si>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</si>
  <si>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</si>
  <si>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</si>
  <si>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</si>
  <si>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</si>
  <si>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</si>
  <si>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</si>
  <si>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</si>
  <si>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</si>
  <si>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</si>
  <si>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</si>
  <si>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</si>
  <si>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</si>
  <si>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</si>
  <si>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</si>
  <si>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</si>
  <si>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</si>
  <si>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</si>
  <si>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</si>
  <si>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</si>
  <si>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</si>
  <si>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</si>
  <si>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</si>
  <si>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</si>
  <si>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</si>
  <si>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</si>
  <si>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</si>
  <si>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</si>
  <si>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</si>
  <si>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</si>
  <si>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</si>
  <si>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</si>
  <si>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</si>
  <si>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</si>
  <si>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</si>
  <si>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</si>
  <si>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</si>
  <si>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</si>
  <si>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</si>
  <si>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</si>
  <si>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</si>
  <si>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</si>
  <si>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</si>
  <si>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</si>
  <si>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</si>
  <si>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</si>
  <si>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</si>
  <si>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</si>
  <si>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</si>
  <si>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</si>
  <si>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</si>
  <si>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</si>
  <si>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</si>
  <si>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</si>
  <si>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</si>
  <si>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</si>
  <si>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</si>
  <si>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</si>
  <si>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</si>
  <si>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</si>
  <si>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</si>
  <si>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</si>
  <si>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</si>
  <si>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</si>
  <si>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</si>
  <si>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</si>
  <si>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</si>
  <si>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</si>
  <si>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</si>
  <si>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</si>
  <si>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</si>
  <si>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</si>
  <si>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</si>
  <si>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</si>
  <si>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</si>
  <si>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</si>
  <si>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</si>
  <si>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</si>
  <si>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</si>
  <si>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</si>
  <si>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</si>
  <si>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</si>
  <si>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</si>
  <si>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</si>
  <si>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</si>
  <si>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</si>
  <si>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Ludwig KROHNE GmbH &amp; Co.</t>
  </si>
  <si>
    <t>KROHNE measuring instruments (flow, level, pressure, temperature, analytics)</t>
  </si>
  <si>
    <t>Ronjat Christophe</t>
  </si>
  <si>
    <t>c.ronjat@krohne.com</t>
  </si>
  <si>
    <t>+33475054461</t>
  </si>
  <si>
    <t>Senior Vice President Quality H&amp;SE KROHNE Group</t>
  </si>
  <si>
    <t>If  instruments with tantalum sensors are ordered</t>
  </si>
  <si>
    <t>Used in all electronic solders</t>
  </si>
  <si>
    <t>If instruments with electronics are ordered</t>
  </si>
  <si>
    <t>If instruments with Hastelloy sensors are ordered</t>
  </si>
  <si>
    <t>As long as we don't have 100% of response, we cannot state "yes"</t>
  </si>
  <si>
    <t>100%</t>
  </si>
  <si>
    <t>KOHNE Code of Conduct</t>
  </si>
  <si>
    <t>https://krohne.com/en/company/group/quality-health-and-safety-and-environment</t>
  </si>
  <si>
    <t>We  signed a contract  with a service-provider to support us in the implementation of a CSR reporting (including Conflict mineral). The implementation is done in Q3-Q4 2023.</t>
  </si>
  <si>
    <t>We use both CMRT but also KROHNE’s Code of Conduct  endorsed by suppliers</t>
  </si>
  <si>
    <t>ALTO</t>
  </si>
  <si>
    <t>KIAB</t>
  </si>
  <si>
    <t>KMT - WAGO</t>
  </si>
  <si>
    <t xml:space="preserve">KAI - Kester
RCOI = reasonable country of origin inquiry.  
Used in Kester's solder paste supply chain. </t>
  </si>
  <si>
    <t>KAI - Kester
Also used by Japan subcontractors.</t>
  </si>
  <si>
    <t>KAI - Kester</t>
  </si>
  <si>
    <t>KMTS - Jinling</t>
  </si>
  <si>
    <t>KMTS - Yiting</t>
  </si>
  <si>
    <t>KLTD - Micron</t>
  </si>
  <si>
    <t>KLTD - Elite</t>
  </si>
  <si>
    <t>KLTD North Devon Electronics</t>
  </si>
  <si>
    <t>KLTD - Warton Metals</t>
  </si>
  <si>
    <t>KSAS - WHS Sondermetalle</t>
  </si>
  <si>
    <t>KSAS - SORED</t>
  </si>
  <si>
    <t>KSAS - Tantec</t>
  </si>
  <si>
    <t>KSAS - Ultratech</t>
  </si>
  <si>
    <t>KSAS - Umicore &amp; Ultratech</t>
  </si>
  <si>
    <t>KMT - ZAPP - Bohler</t>
  </si>
  <si>
    <t>KMT - ZAPP - VDM</t>
  </si>
  <si>
    <t>KMT - Sandwick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</si>
</sst>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0" fillId="0" borderId="56" xfId="0" applyBorder="1" applyAlignment="1" applyProtection="1">
      <alignment wrapText="1"/>
      <protection locked="0"/>
    </xf>
    <xf numFmtId="0" fontId="0" fillId="33" borderId="68" xfId="0" applyFill="1" applyBorder="1" applyAlignment="1" applyProtection="1">
      <alignment horizontal="left" vertical="center" wrapText="1"/>
      <protection locked="0"/>
    </xf>
    <xf numFmtId="0" fontId="0" fillId="0" borderId="69" xfId="0" applyBorder="1" applyAlignment="1" applyProtection="1">
      <alignment wrapText="1"/>
      <protection locked="0"/>
    </xf>
    <xf numFmtId="0" fontId="0" fillId="0" borderId="69" xfId="0"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ronjat@kroh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krohne.com/en/company/group/quality-health-and-safety-and-environment" TargetMode="External"/><Relationship Id="rId4" Type="http://schemas.openxmlformats.org/officeDocument/2006/relationships/hyperlink" Target="mailto:c.ronjat@kroh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843</v>
      </c>
      <c r="C2" s="3"/>
      <c r="D2" s="175"/>
      <c r="E2" s="3"/>
      <c r="F2" s="3"/>
      <c r="G2" s="25"/>
    </row>
    <row r="3" spans="1:7">
      <c r="A3" s="304"/>
      <c r="B3" s="3" t="s">
        <v>835</v>
      </c>
      <c r="C3" s="5"/>
      <c r="D3" s="176"/>
      <c r="E3" s="3"/>
      <c r="F3" s="5"/>
      <c r="G3" s="25"/>
    </row>
    <row r="4" spans="1:7" ht="15.75">
      <c r="A4" s="304"/>
      <c r="B4" s="30" t="s">
        <v>845</v>
      </c>
      <c r="C4" s="6"/>
      <c r="D4" s="177"/>
      <c r="E4" s="3"/>
      <c r="F4" s="6"/>
      <c r="G4" s="25"/>
    </row>
    <row r="5" spans="1:7">
      <c r="A5" s="304"/>
      <c r="B5" s="29" t="s">
        <v>1036</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846</v>
      </c>
      <c r="C9" s="307"/>
      <c r="D9" s="307"/>
      <c r="E9" s="307"/>
      <c r="F9" s="307"/>
      <c r="G9" s="25"/>
    </row>
    <row r="10" spans="1:7" ht="27" customHeight="1">
      <c r="A10" s="304"/>
      <c r="B10" s="308" t="s">
        <v>438</v>
      </c>
      <c r="C10" s="308"/>
      <c r="D10" s="308"/>
      <c r="E10" s="308"/>
      <c r="F10" s="308"/>
      <c r="G10" s="25"/>
    </row>
    <row r="11" spans="1:7" ht="27" customHeight="1">
      <c r="A11" s="304"/>
      <c r="B11" s="309"/>
      <c r="C11" s="309"/>
      <c r="D11" s="309"/>
      <c r="E11" s="309"/>
      <c r="F11" s="309"/>
      <c r="G11" s="25"/>
    </row>
    <row r="12" spans="1:7">
      <c r="A12" s="304"/>
      <c r="B12" s="31" t="s">
        <v>844</v>
      </c>
      <c r="C12" s="32" t="s">
        <v>847</v>
      </c>
      <c r="D12" s="179" t="s">
        <v>848</v>
      </c>
      <c r="E12" s="32" t="s">
        <v>612</v>
      </c>
      <c r="F12" s="32" t="s">
        <v>613</v>
      </c>
      <c r="G12" s="25"/>
    </row>
    <row r="13" spans="1:7" ht="33.75">
      <c r="A13" s="304"/>
      <c r="B13" s="2">
        <v>1</v>
      </c>
      <c r="C13" s="27" t="s">
        <v>1084</v>
      </c>
      <c r="D13" s="28" t="s">
        <v>872</v>
      </c>
      <c r="E13" s="163" t="s">
        <v>849</v>
      </c>
      <c r="F13" s="163"/>
      <c r="G13" s="25"/>
    </row>
    <row r="14" spans="1:7" ht="33.75">
      <c r="A14" s="304"/>
      <c r="B14" s="2">
        <v>2</v>
      </c>
      <c r="C14" s="27" t="s">
        <v>1084</v>
      </c>
      <c r="D14" s="28" t="s">
        <v>1021</v>
      </c>
      <c r="E14" s="163" t="s">
        <v>530</v>
      </c>
      <c r="F14" s="163" t="s">
        <v>531</v>
      </c>
      <c r="G14" s="25"/>
    </row>
    <row r="15" spans="1:7" ht="89.1" customHeight="1">
      <c r="A15" s="304"/>
      <c r="B15" s="310">
        <v>2.0099999999999998</v>
      </c>
      <c r="C15" s="301" t="s">
        <v>1084</v>
      </c>
      <c r="D15" s="313" t="s">
        <v>2246</v>
      </c>
      <c r="E15" s="164" t="s">
        <v>614</v>
      </c>
      <c r="F15" s="164" t="s">
        <v>617</v>
      </c>
      <c r="G15" s="25"/>
    </row>
    <row r="16" spans="1:7" ht="99" customHeight="1">
      <c r="A16" s="304"/>
      <c r="B16" s="311"/>
      <c r="C16" s="302"/>
      <c r="D16" s="314"/>
      <c r="E16" s="165"/>
      <c r="F16" s="165" t="s">
        <v>615</v>
      </c>
      <c r="G16" s="25"/>
    </row>
    <row r="17" spans="1:7" ht="63" customHeight="1">
      <c r="A17" s="304"/>
      <c r="B17" s="312"/>
      <c r="C17" s="303"/>
      <c r="D17" s="315"/>
      <c r="E17" s="27"/>
      <c r="F17" s="27" t="s">
        <v>616</v>
      </c>
      <c r="G17" s="25"/>
    </row>
    <row r="18" spans="1:7" ht="117" customHeight="1">
      <c r="A18" s="304"/>
      <c r="B18" s="310">
        <v>2.02</v>
      </c>
      <c r="C18" s="301" t="s">
        <v>1084</v>
      </c>
      <c r="D18" s="313" t="s">
        <v>2247</v>
      </c>
      <c r="E18" s="164" t="s">
        <v>439</v>
      </c>
      <c r="F18" s="164" t="s">
        <v>525</v>
      </c>
      <c r="G18" s="25"/>
    </row>
    <row r="19" spans="1:7" ht="71.099999999999994" customHeight="1">
      <c r="A19" s="304"/>
      <c r="B19" s="311"/>
      <c r="C19" s="302"/>
      <c r="D19" s="314"/>
      <c r="E19" s="165" t="s">
        <v>529</v>
      </c>
      <c r="F19" s="165" t="s">
        <v>440</v>
      </c>
      <c r="G19" s="25"/>
    </row>
    <row r="20" spans="1:7" ht="90.75" customHeight="1">
      <c r="A20" s="304"/>
      <c r="B20" s="311"/>
      <c r="C20" s="302"/>
      <c r="D20" s="314"/>
      <c r="E20" s="165"/>
      <c r="F20" s="165" t="s">
        <v>619</v>
      </c>
      <c r="G20" s="25"/>
    </row>
    <row r="21" spans="1:7" ht="74.25" customHeight="1">
      <c r="A21" s="304"/>
      <c r="B21" s="312"/>
      <c r="C21" s="303"/>
      <c r="D21" s="315"/>
      <c r="E21" s="27"/>
      <c r="F21" s="27" t="s">
        <v>618</v>
      </c>
      <c r="G21" s="25"/>
    </row>
    <row r="22" spans="1:7" ht="90" customHeight="1">
      <c r="A22" s="304"/>
      <c r="B22" s="295">
        <v>2.0299999999999998</v>
      </c>
      <c r="C22" s="295" t="s">
        <v>818</v>
      </c>
      <c r="D22" s="298" t="s">
        <v>2248</v>
      </c>
      <c r="E22" s="301" t="s">
        <v>437</v>
      </c>
      <c r="F22" s="164" t="s">
        <v>460</v>
      </c>
      <c r="G22" s="25"/>
    </row>
    <row r="23" spans="1:7" ht="109.5" customHeight="1">
      <c r="A23" s="304"/>
      <c r="B23" s="296"/>
      <c r="C23" s="296"/>
      <c r="D23" s="299"/>
      <c r="E23" s="302"/>
      <c r="F23" s="165" t="s">
        <v>819</v>
      </c>
      <c r="G23" s="25"/>
    </row>
    <row r="24" spans="1:7" ht="74.25" customHeight="1">
      <c r="A24" s="304"/>
      <c r="B24" s="297"/>
      <c r="C24" s="297"/>
      <c r="D24" s="300"/>
      <c r="E24" s="303"/>
      <c r="F24" s="27" t="s">
        <v>436</v>
      </c>
      <c r="G24" s="25"/>
    </row>
    <row r="25" spans="1:7" ht="72" customHeight="1">
      <c r="A25" s="304"/>
      <c r="B25" s="2" t="s">
        <v>458</v>
      </c>
      <c r="C25" s="27" t="s">
        <v>459</v>
      </c>
      <c r="D25" s="28" t="s">
        <v>2249</v>
      </c>
      <c r="E25" s="27" t="s">
        <v>2244</v>
      </c>
      <c r="F25" s="27" t="s">
        <v>461</v>
      </c>
      <c r="G25" s="25"/>
    </row>
    <row r="26" spans="1:7" ht="98.1" customHeight="1">
      <c r="A26" s="304"/>
      <c r="B26" s="292">
        <v>3</v>
      </c>
      <c r="C26" s="310" t="s">
        <v>70</v>
      </c>
      <c r="D26" s="313" t="s">
        <v>2250</v>
      </c>
      <c r="E26" s="301" t="s">
        <v>0</v>
      </c>
      <c r="F26" s="164" t="s">
        <v>64</v>
      </c>
      <c r="G26" s="25"/>
    </row>
    <row r="27" spans="1:7" ht="90" customHeight="1">
      <c r="A27" s="304"/>
      <c r="B27" s="293"/>
      <c r="C27" s="311"/>
      <c r="D27" s="314"/>
      <c r="E27" s="302"/>
      <c r="F27" s="165" t="s">
        <v>59</v>
      </c>
      <c r="G27" s="25"/>
    </row>
    <row r="28" spans="1:7" ht="19.350000000000001" customHeight="1">
      <c r="A28" s="304"/>
      <c r="B28" s="293"/>
      <c r="C28" s="311"/>
      <c r="D28" s="314"/>
      <c r="E28" s="302"/>
      <c r="F28" s="165" t="s">
        <v>60</v>
      </c>
      <c r="G28" s="25"/>
    </row>
    <row r="29" spans="1:7" ht="74.650000000000006" customHeight="1">
      <c r="A29" s="304"/>
      <c r="B29" s="293"/>
      <c r="C29" s="311"/>
      <c r="D29" s="314"/>
      <c r="E29" s="302"/>
      <c r="F29" s="165" t="s">
        <v>61</v>
      </c>
      <c r="G29" s="25"/>
    </row>
    <row r="30" spans="1:7" ht="62.65" customHeight="1">
      <c r="A30" s="304"/>
      <c r="B30" s="293"/>
      <c r="C30" s="311"/>
      <c r="D30" s="314"/>
      <c r="E30" s="302"/>
      <c r="F30" s="165" t="s">
        <v>62</v>
      </c>
      <c r="G30" s="25"/>
    </row>
    <row r="31" spans="1:7" ht="81" customHeight="1">
      <c r="A31" s="304"/>
      <c r="B31" s="293"/>
      <c r="C31" s="311"/>
      <c r="D31" s="314"/>
      <c r="E31" s="302"/>
      <c r="F31" s="165" t="s">
        <v>63</v>
      </c>
      <c r="G31" s="25"/>
    </row>
    <row r="32" spans="1:7" ht="48.75" customHeight="1">
      <c r="A32" s="304"/>
      <c r="B32" s="293"/>
      <c r="C32" s="311"/>
      <c r="D32" s="314"/>
      <c r="E32" s="302"/>
      <c r="F32" s="165" t="s">
        <v>66</v>
      </c>
      <c r="G32" s="25"/>
    </row>
    <row r="33" spans="1:7" ht="98.65" customHeight="1">
      <c r="A33" s="304"/>
      <c r="B33" s="293"/>
      <c r="C33" s="311"/>
      <c r="D33" s="314"/>
      <c r="E33" s="302"/>
      <c r="F33" s="165" t="s">
        <v>65</v>
      </c>
      <c r="G33" s="25"/>
    </row>
    <row r="34" spans="1:7" ht="89.1" customHeight="1">
      <c r="A34" s="304"/>
      <c r="B34" s="293"/>
      <c r="C34" s="311"/>
      <c r="D34" s="314"/>
      <c r="E34" s="302"/>
      <c r="F34" s="165" t="s">
        <v>67</v>
      </c>
      <c r="G34" s="25"/>
    </row>
    <row r="35" spans="1:7" ht="29.1" customHeight="1">
      <c r="A35" s="304"/>
      <c r="B35" s="293"/>
      <c r="C35" s="311"/>
      <c r="D35" s="314"/>
      <c r="E35" s="302"/>
      <c r="F35" s="165" t="s">
        <v>68</v>
      </c>
      <c r="G35" s="25"/>
    </row>
    <row r="36" spans="1:7" ht="126.75">
      <c r="A36" s="304"/>
      <c r="B36" s="294"/>
      <c r="C36" s="312"/>
      <c r="D36" s="315"/>
      <c r="E36" s="303"/>
      <c r="F36" s="166" t="s">
        <v>69</v>
      </c>
      <c r="G36" s="25"/>
    </row>
    <row r="37" spans="1:7" ht="112.5">
      <c r="A37" s="304"/>
      <c r="B37" s="141">
        <v>3.01</v>
      </c>
      <c r="C37" s="142" t="s">
        <v>70</v>
      </c>
      <c r="D37" s="28" t="s">
        <v>2251</v>
      </c>
      <c r="E37" s="167" t="s">
        <v>1323</v>
      </c>
      <c r="F37" s="168" t="s">
        <v>1427</v>
      </c>
      <c r="G37" s="25"/>
    </row>
    <row r="38" spans="1:7" ht="101.25">
      <c r="A38" s="304"/>
      <c r="B38" s="141">
        <v>3.02</v>
      </c>
      <c r="C38" s="142" t="s">
        <v>1356</v>
      </c>
      <c r="D38" s="28" t="s">
        <v>2252</v>
      </c>
      <c r="E38" s="167" t="s">
        <v>1371</v>
      </c>
      <c r="F38" s="168" t="s">
        <v>1428</v>
      </c>
      <c r="G38" s="25"/>
    </row>
    <row r="39" spans="1:7" ht="101.25">
      <c r="A39" s="304"/>
      <c r="B39" s="150">
        <v>4</v>
      </c>
      <c r="C39" s="149" t="s">
        <v>1524</v>
      </c>
      <c r="D39" s="28" t="s">
        <v>2253</v>
      </c>
      <c r="E39" s="27" t="s">
        <v>2198</v>
      </c>
      <c r="F39" s="27" t="s">
        <v>1525</v>
      </c>
      <c r="G39" s="25"/>
    </row>
    <row r="40" spans="1:7" ht="56.25">
      <c r="A40" s="304"/>
      <c r="B40" s="141">
        <v>4.01</v>
      </c>
      <c r="C40" s="149" t="s">
        <v>1524</v>
      </c>
      <c r="D40" s="28" t="s">
        <v>2255</v>
      </c>
      <c r="E40" s="27" t="s">
        <v>2210</v>
      </c>
      <c r="F40" s="27" t="s">
        <v>2214</v>
      </c>
      <c r="G40" s="25"/>
    </row>
    <row r="41" spans="1:7" ht="56.25">
      <c r="A41" s="304"/>
      <c r="B41" s="141" t="s">
        <v>2242</v>
      </c>
      <c r="C41" s="149" t="s">
        <v>1524</v>
      </c>
      <c r="D41" s="28" t="s">
        <v>2254</v>
      </c>
      <c r="E41" s="27" t="s">
        <v>2245</v>
      </c>
      <c r="F41" s="27" t="s">
        <v>2243</v>
      </c>
      <c r="G41" s="25"/>
    </row>
    <row r="42" spans="1:7" ht="56.25">
      <c r="A42" s="304"/>
      <c r="B42" s="141" t="s">
        <v>2276</v>
      </c>
      <c r="C42" s="149" t="s">
        <v>1524</v>
      </c>
      <c r="D42" s="28" t="s">
        <v>2281</v>
      </c>
      <c r="E42" s="27" t="s">
        <v>2244</v>
      </c>
      <c r="F42" s="27" t="s">
        <v>2277</v>
      </c>
      <c r="G42" s="25"/>
    </row>
    <row r="43" spans="1:7" ht="123.75">
      <c r="A43" s="304"/>
      <c r="B43" s="160">
        <v>4.0999999999999996</v>
      </c>
      <c r="C43" s="149" t="s">
        <v>2280</v>
      </c>
      <c r="D43" s="161">
        <v>42867</v>
      </c>
      <c r="E43" s="169" t="s">
        <v>2283</v>
      </c>
      <c r="F43" s="27" t="s">
        <v>2282</v>
      </c>
      <c r="G43" s="25"/>
    </row>
    <row r="44" spans="1:7" ht="78.75">
      <c r="A44" s="304"/>
      <c r="B44" s="160">
        <v>4.2</v>
      </c>
      <c r="C44" s="149" t="s">
        <v>2280</v>
      </c>
      <c r="D44" s="161">
        <v>42704</v>
      </c>
      <c r="E44" s="169" t="s">
        <v>2479</v>
      </c>
      <c r="F44" s="27" t="s">
        <v>2454</v>
      </c>
      <c r="G44" s="25"/>
    </row>
    <row r="45" spans="1:7" ht="157.5">
      <c r="A45" s="304"/>
      <c r="B45" s="202">
        <v>5</v>
      </c>
      <c r="C45" s="149" t="s">
        <v>2280</v>
      </c>
      <c r="D45" s="161">
        <v>42867</v>
      </c>
      <c r="E45" s="169" t="s">
        <v>12705</v>
      </c>
      <c r="F45" s="27" t="s">
        <v>12427</v>
      </c>
      <c r="G45" s="25"/>
    </row>
    <row r="46" spans="1:7" ht="45">
      <c r="A46" s="304"/>
      <c r="B46" s="160">
        <v>5.01</v>
      </c>
      <c r="C46" s="149" t="s">
        <v>2280</v>
      </c>
      <c r="D46" s="161">
        <v>42907</v>
      </c>
      <c r="E46" s="169" t="s">
        <v>15521</v>
      </c>
      <c r="F46" s="27" t="s">
        <v>12427</v>
      </c>
      <c r="G46" s="25"/>
    </row>
    <row r="47" spans="1:7" ht="67.5">
      <c r="A47" s="304"/>
      <c r="B47" s="160">
        <v>5.0999999999999996</v>
      </c>
      <c r="C47" s="149" t="s">
        <v>2280</v>
      </c>
      <c r="D47" s="161">
        <v>43070</v>
      </c>
      <c r="E47" s="169" t="s">
        <v>12915</v>
      </c>
      <c r="F47" s="27" t="s">
        <v>12916</v>
      </c>
      <c r="G47" s="25"/>
    </row>
    <row r="48" spans="1:7" ht="56.25">
      <c r="A48" s="304"/>
      <c r="B48" s="160">
        <v>5.1100000000000003</v>
      </c>
      <c r="C48" s="149" t="s">
        <v>13152</v>
      </c>
      <c r="D48" s="161">
        <v>43217</v>
      </c>
      <c r="E48" s="169" t="s">
        <v>13278</v>
      </c>
      <c r="F48" s="27" t="s">
        <v>13186</v>
      </c>
      <c r="G48" s="25"/>
    </row>
    <row r="49" spans="1:7" ht="56.25">
      <c r="A49" s="304"/>
      <c r="B49" s="160">
        <v>5.12</v>
      </c>
      <c r="C49" s="149" t="s">
        <v>13152</v>
      </c>
      <c r="D49" s="161">
        <v>43581</v>
      </c>
      <c r="E49" s="169" t="s">
        <v>13278</v>
      </c>
      <c r="F49" s="27" t="s">
        <v>13832</v>
      </c>
      <c r="G49" s="25"/>
    </row>
    <row r="50" spans="1:7" ht="78.75">
      <c r="A50" s="304"/>
      <c r="B50" s="202">
        <v>6</v>
      </c>
      <c r="C50" s="149" t="s">
        <v>13152</v>
      </c>
      <c r="D50" s="161">
        <v>43964</v>
      </c>
      <c r="E50" s="169" t="s">
        <v>14048</v>
      </c>
      <c r="F50" s="27" t="s">
        <v>13835</v>
      </c>
      <c r="G50" s="25"/>
    </row>
    <row r="51" spans="1:7" ht="45">
      <c r="A51" s="304"/>
      <c r="B51" s="160">
        <v>6.01</v>
      </c>
      <c r="C51" s="149" t="s">
        <v>13152</v>
      </c>
      <c r="D51" s="161">
        <v>43970</v>
      </c>
      <c r="E51" s="169" t="s">
        <v>15522</v>
      </c>
      <c r="F51" s="169" t="s">
        <v>13835</v>
      </c>
      <c r="G51" s="25"/>
    </row>
    <row r="52" spans="1:7" ht="45">
      <c r="A52" s="304"/>
      <c r="B52" s="160">
        <v>6.1</v>
      </c>
      <c r="C52" s="149" t="s">
        <v>13152</v>
      </c>
      <c r="D52" s="161">
        <v>44314</v>
      </c>
      <c r="E52" s="169" t="s">
        <v>15514</v>
      </c>
      <c r="F52" s="169" t="s">
        <v>15043</v>
      </c>
      <c r="G52" s="25"/>
    </row>
    <row r="53" spans="1:7" ht="45">
      <c r="A53" s="304"/>
      <c r="B53" s="160">
        <v>6.2</v>
      </c>
      <c r="C53" s="149" t="s">
        <v>13152</v>
      </c>
      <c r="D53" s="161">
        <v>44678</v>
      </c>
      <c r="E53" s="169" t="s">
        <v>15514</v>
      </c>
      <c r="F53" s="169" t="s">
        <v>15513</v>
      </c>
      <c r="G53" s="25"/>
    </row>
    <row r="54" spans="1:7" ht="45">
      <c r="A54" s="304"/>
      <c r="B54" s="160">
        <v>6.21</v>
      </c>
      <c r="C54" s="149" t="s">
        <v>13152</v>
      </c>
      <c r="D54" s="161">
        <v>44687</v>
      </c>
      <c r="E54" s="169" t="s">
        <v>15523</v>
      </c>
      <c r="F54" s="169" t="s">
        <v>15513</v>
      </c>
      <c r="G54" s="25"/>
    </row>
    <row r="55" spans="1:7" ht="45">
      <c r="A55" s="304"/>
      <c r="B55" s="160">
        <v>6.22</v>
      </c>
      <c r="C55" s="149" t="s">
        <v>13152</v>
      </c>
      <c r="D55" s="274">
        <v>44692</v>
      </c>
      <c r="E55" s="169" t="s">
        <v>15522</v>
      </c>
      <c r="F55" s="169" t="s">
        <v>15513</v>
      </c>
      <c r="G55" s="25"/>
    </row>
    <row r="56" spans="1:7" ht="56.25">
      <c r="A56" s="304"/>
      <c r="B56" s="202">
        <v>6.3</v>
      </c>
      <c r="C56" s="149" t="s">
        <v>13152</v>
      </c>
      <c r="D56" s="274">
        <v>45051</v>
      </c>
      <c r="E56" s="169" t="s">
        <v>15790</v>
      </c>
      <c r="F56" s="169" t="s">
        <v>15571</v>
      </c>
      <c r="G56" s="25"/>
    </row>
    <row r="57" spans="1:7" ht="45">
      <c r="A57" s="304"/>
      <c r="B57" s="160">
        <v>6.31</v>
      </c>
      <c r="C57" s="149" t="s">
        <v>13152</v>
      </c>
      <c r="D57" s="274">
        <v>45072</v>
      </c>
      <c r="E57" s="169" t="s">
        <v>15792</v>
      </c>
      <c r="F57" s="169" t="s">
        <v>15571</v>
      </c>
      <c r="G57" s="25"/>
    </row>
    <row r="58" spans="1:7" ht="13.5" thickBot="1">
      <c r="A58" s="305"/>
      <c r="B58" s="306" t="str">
        <f ca="1">OFFSET(L!$C$1,MATCH("General"&amp;"Cpy",L!$A:$A,0)-1,SL,,)</f>
        <v>© 2023 Responsible Minerals Initiative. All rights reserved.</v>
      </c>
      <c r="C58" s="306"/>
      <c r="D58" s="306"/>
      <c r="E58" s="306"/>
      <c r="F58" s="30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EAF8125-E021-4989-8E30-1DB91818EB6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44C353-D955-4913-B1F1-BD85578B49B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15795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63" t="s">
        <v>15796</v>
      </c>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8" t="str">
        <f ca="1">IF(D9=Q9,OFFSET(L!$C$1,MATCH("Declaration"&amp;ADDRESS(ROW(),COLUMN(),4),L!$A:$A,0)-1,SL,,),"")</f>
        <v/>
      </c>
      <c r="E11" s="339"/>
      <c r="F11" s="339"/>
      <c r="G11" s="339"/>
      <c r="H11" s="339"/>
      <c r="I11" s="339"/>
      <c r="J11" s="34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6"/>
      <c r="E12" s="347"/>
      <c r="F12" s="347"/>
      <c r="G12" s="347"/>
      <c r="H12" s="347"/>
      <c r="I12" s="347"/>
      <c r="J12" s="34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6"/>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6"/>
      <c r="E14" s="347"/>
      <c r="F14" s="347"/>
      <c r="G14" s="347"/>
      <c r="H14" s="347"/>
      <c r="I14" s="347"/>
      <c r="J14" s="34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6" t="s">
        <v>15797</v>
      </c>
      <c r="E15" s="347"/>
      <c r="F15" s="347"/>
      <c r="G15" s="347"/>
      <c r="H15" s="347"/>
      <c r="I15" s="347"/>
      <c r="J15" s="34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4" t="s">
        <v>15798</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6" t="s">
        <v>15799</v>
      </c>
      <c r="E17" s="347"/>
      <c r="F17" s="347"/>
      <c r="G17" s="347"/>
      <c r="H17" s="347"/>
      <c r="I17" s="347"/>
      <c r="J17" s="34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5" t="s">
        <v>15797</v>
      </c>
      <c r="E18" s="396"/>
      <c r="F18" s="396"/>
      <c r="G18" s="396"/>
      <c r="H18" s="396"/>
      <c r="I18" s="396"/>
      <c r="J18" s="39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6" t="s">
        <v>15800</v>
      </c>
      <c r="E19" s="347"/>
      <c r="F19" s="347"/>
      <c r="G19" s="347"/>
      <c r="H19" s="347"/>
      <c r="I19" s="347"/>
      <c r="J19" s="34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4" t="s">
        <v>15798</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6" t="s">
        <v>15799</v>
      </c>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45083</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2" t="s">
        <v>488</v>
      </c>
      <c r="E26" s="323"/>
      <c r="F26" s="12"/>
      <c r="G26" s="324" t="s">
        <v>15801</v>
      </c>
      <c r="H26" s="325"/>
      <c r="I26" s="325"/>
      <c r="J26" s="32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2" t="s">
        <v>488</v>
      </c>
      <c r="E27" s="323"/>
      <c r="F27" s="12"/>
      <c r="G27" s="324" t="s">
        <v>15802</v>
      </c>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2" t="s">
        <v>488</v>
      </c>
      <c r="E28" s="323"/>
      <c r="F28" s="12"/>
      <c r="G28" s="324" t="s">
        <v>15803</v>
      </c>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2" t="s">
        <v>488</v>
      </c>
      <c r="E29" s="323"/>
      <c r="F29" s="12"/>
      <c r="G29" s="324" t="s">
        <v>15804</v>
      </c>
      <c r="H29" s="325"/>
      <c r="I29" s="325"/>
      <c r="J29" s="32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1" t="s">
        <v>488</v>
      </c>
      <c r="E32" s="342"/>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2" t="s">
        <v>488</v>
      </c>
      <c r="E33" s="323"/>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2" t="s">
        <v>488</v>
      </c>
      <c r="E34" s="323"/>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2" t="s">
        <v>488</v>
      </c>
      <c r="E35" s="323"/>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45"/>
      <c r="I37" s="345"/>
      <c r="J37" s="345"/>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2" t="s">
        <v>489</v>
      </c>
      <c r="E38" s="323"/>
      <c r="F38" s="47"/>
      <c r="G38" s="324"/>
      <c r="H38" s="325"/>
      <c r="I38" s="325"/>
      <c r="J38" s="32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2" t="s">
        <v>490</v>
      </c>
      <c r="E39" s="323"/>
      <c r="F39" s="47"/>
      <c r="G39" s="324" t="s">
        <v>15805</v>
      </c>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2" t="s">
        <v>490</v>
      </c>
      <c r="E40" s="323"/>
      <c r="F40" s="47"/>
      <c r="G40" s="324" t="s">
        <v>15805</v>
      </c>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2" t="s">
        <v>490</v>
      </c>
      <c r="E41" s="323"/>
      <c r="F41" s="47"/>
      <c r="G41" s="324" t="s">
        <v>15805</v>
      </c>
      <c r="H41" s="325"/>
      <c r="I41" s="325"/>
      <c r="J41" s="32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2" t="s">
        <v>489</v>
      </c>
      <c r="E44" s="323"/>
      <c r="F44" s="47"/>
      <c r="G44" s="324"/>
      <c r="H44" s="325"/>
      <c r="I44" s="325"/>
      <c r="J44" s="32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2" t="s">
        <v>490</v>
      </c>
      <c r="E45" s="323"/>
      <c r="F45" s="47"/>
      <c r="G45" s="324" t="s">
        <v>15805</v>
      </c>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2" t="s">
        <v>490</v>
      </c>
      <c r="E46" s="323"/>
      <c r="F46" s="47"/>
      <c r="G46" s="324" t="s">
        <v>15805</v>
      </c>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2" t="s">
        <v>490</v>
      </c>
      <c r="E47" s="323"/>
      <c r="F47" s="47"/>
      <c r="G47" s="324" t="s">
        <v>15805</v>
      </c>
      <c r="H47" s="325"/>
      <c r="I47" s="325"/>
      <c r="J47" s="32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2" t="s">
        <v>489</v>
      </c>
      <c r="E50" s="323"/>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2" t="s">
        <v>489</v>
      </c>
      <c r="E51" s="323"/>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2" t="s">
        <v>489</v>
      </c>
      <c r="E52" s="323"/>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2" t="s">
        <v>489</v>
      </c>
      <c r="E53" s="323"/>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3" t="s">
        <v>15806</v>
      </c>
      <c r="E56" s="344"/>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3" t="s">
        <v>2480</v>
      </c>
      <c r="E57" s="344"/>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3" t="s">
        <v>2480</v>
      </c>
      <c r="E58" s="344"/>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3" t="s">
        <v>2480</v>
      </c>
      <c r="E59" s="344"/>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28"/>
      <c r="I61" s="328"/>
      <c r="J61" s="32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1" t="s">
        <v>488</v>
      </c>
      <c r="E62" s="342"/>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2" t="s">
        <v>489</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2" t="s">
        <v>489</v>
      </c>
      <c r="E64" s="323"/>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2" t="s">
        <v>489</v>
      </c>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28" t="str">
        <f>IF(Q75="(*)","Click here to enter smelter names","")</f>
        <v/>
      </c>
      <c r="I67" s="328"/>
      <c r="J67" s="32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2" t="s">
        <v>488</v>
      </c>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2" t="s">
        <v>488</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2" t="s">
        <v>488</v>
      </c>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2" t="s">
        <v>488</v>
      </c>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7" t="str">
        <f ca="1">OFFSET(L!$C$1,MATCH("Declaration"&amp;ADDRESS(ROW(),COLUMN(),4),L!$A:$A,0)-1,SL,,)</f>
        <v>Answer the Following Questions at a Company Level</v>
      </c>
      <c r="C73" s="327"/>
      <c r="D73" s="327"/>
      <c r="E73" s="327"/>
      <c r="F73" s="327"/>
      <c r="G73" s="327"/>
      <c r="H73" s="327"/>
      <c r="I73" s="327"/>
      <c r="J73" s="32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2" t="s">
        <v>488</v>
      </c>
      <c r="E75" s="323"/>
      <c r="F75" s="57"/>
      <c r="G75" s="324" t="s">
        <v>15807</v>
      </c>
      <c r="H75" s="325"/>
      <c r="I75" s="325"/>
      <c r="J75" s="32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0"/>
      <c r="H76" s="330"/>
      <c r="I76" s="330"/>
      <c r="J76" s="33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488</v>
      </c>
      <c r="E77" s="323"/>
      <c r="F77" s="57"/>
      <c r="G77" s="350" t="s">
        <v>15808</v>
      </c>
      <c r="H77" s="351"/>
      <c r="I77" s="351"/>
      <c r="J77" s="35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2" t="s">
        <v>488</v>
      </c>
      <c r="E79" s="323"/>
      <c r="F79" s="57"/>
      <c r="G79" s="324"/>
      <c r="H79" s="325"/>
      <c r="I79" s="325"/>
      <c r="J79" s="32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488</v>
      </c>
      <c r="E81" s="323"/>
      <c r="F81" s="57"/>
      <c r="G81" s="324" t="s">
        <v>15809</v>
      </c>
      <c r="H81" s="325"/>
      <c r="I81" s="325"/>
      <c r="J81" s="32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14982</v>
      </c>
      <c r="E83" s="323"/>
      <c r="F83" s="57"/>
      <c r="G83" s="324" t="s">
        <v>15810</v>
      </c>
      <c r="H83" s="325"/>
      <c r="I83" s="325"/>
      <c r="J83" s="32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5" t="s">
        <v>488</v>
      </c>
      <c r="E85" s="336"/>
      <c r="F85" s="57"/>
      <c r="G85" s="324"/>
      <c r="H85" s="325"/>
      <c r="I85" s="325"/>
      <c r="J85" s="32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0"/>
      <c r="H86" s="330"/>
      <c r="I86" s="330"/>
      <c r="J86" s="33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2" t="s">
        <v>488</v>
      </c>
      <c r="E87" s="323"/>
      <c r="F87" s="57"/>
      <c r="G87" s="324"/>
      <c r="H87" s="325"/>
      <c r="I87" s="325"/>
      <c r="J87" s="32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2" t="s">
        <v>489</v>
      </c>
      <c r="E89" s="323"/>
      <c r="F89" s="57"/>
      <c r="G89" s="324"/>
      <c r="H89" s="325"/>
      <c r="I89" s="325"/>
      <c r="J89" s="32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4" t="str">
        <f>IF(OR($D$8="",$I$3=""),"","Click here to check required fields completion")</f>
        <v/>
      </c>
      <c r="C90" s="334"/>
      <c r="D90" s="334"/>
      <c r="E90" s="334"/>
      <c r="F90" s="334"/>
      <c r="G90" s="334"/>
      <c r="H90" s="334"/>
      <c r="I90" s="334"/>
      <c r="J90" s="334"/>
      <c r="K90" s="36"/>
      <c r="L90" s="100"/>
      <c r="P90" s="3"/>
      <c r="Q90" s="3"/>
      <c r="R90" s="3"/>
      <c r="S90" s="3"/>
      <c r="T90" s="3"/>
      <c r="U90" s="3"/>
      <c r="V90" s="3"/>
      <c r="W90" s="3"/>
      <c r="X90" s="3"/>
      <c r="Y90" s="3"/>
      <c r="Z90" s="3"/>
      <c r="AA90" s="3"/>
      <c r="AB90" s="3"/>
      <c r="AC90" s="3"/>
      <c r="AD90" s="3"/>
      <c r="AE90" s="3"/>
      <c r="AF90" s="3"/>
      <c r="AG90" s="3"/>
      <c r="AH90" s="3"/>
    </row>
    <row r="91" spans="1:34" ht="15.75" thickBot="1">
      <c r="A91" s="332" t="str">
        <f ca="1">OFFSET(L!$C$1,MATCH("General"&amp;"Cpy",L!$A:$A,0)-1,SL,,)</f>
        <v>© 2023 Responsible Minerals Initiative. All rights reserved.</v>
      </c>
      <c r="B91" s="333"/>
      <c r="C91" s="333"/>
      <c r="D91" s="333"/>
      <c r="E91" s="333"/>
      <c r="F91" s="333"/>
      <c r="G91" s="333"/>
      <c r="H91" s="333"/>
      <c r="I91" s="333"/>
      <c r="J91" s="33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0" priority="164" stopIfTrue="1">
      <formula>IF($D$22="",TRUE)</formula>
    </cfRule>
  </conditionalFormatting>
  <conditionalFormatting sqref="D26:E26">
    <cfRule type="expression" dxfId="79" priority="142" stopIfTrue="1">
      <formula>IF($D$26="",TRUE)</formula>
    </cfRule>
  </conditionalFormatting>
  <conditionalFormatting sqref="D27:E27">
    <cfRule type="expression" dxfId="78" priority="149" stopIfTrue="1">
      <formula>IF($D$27="",TRUE)</formula>
    </cfRule>
  </conditionalFormatting>
  <conditionalFormatting sqref="D28:E28">
    <cfRule type="expression" dxfId="77" priority="150" stopIfTrue="1">
      <formula>IF($D$28="",TRUE)</formula>
    </cfRule>
  </conditionalFormatting>
  <conditionalFormatting sqref="D29:E29">
    <cfRule type="expression" dxfId="76" priority="151" stopIfTrue="1">
      <formula>IF($D$29="",TRUE)</formula>
    </cfRule>
  </conditionalFormatting>
  <conditionalFormatting sqref="D32:E32">
    <cfRule type="expression" dxfId="75" priority="60" stopIfTrue="1">
      <formula>IF(AND(OR($D$26="Yes",$D$26=""),$D$32=""),1,0)</formula>
    </cfRule>
    <cfRule type="expression" dxfId="74" priority="147" stopIfTrue="1">
      <formula>$P$26=""</formula>
    </cfRule>
  </conditionalFormatting>
  <conditionalFormatting sqref="D33:E33">
    <cfRule type="expression" dxfId="73" priority="47" stopIfTrue="1">
      <formula>IF(AND(OR($D$27="Yes",$D$27=""),$D$33=""),1,0)</formula>
    </cfRule>
    <cfRule type="expression" dxfId="72" priority="48" stopIfTrue="1">
      <formula>$P$27=""</formula>
    </cfRule>
  </conditionalFormatting>
  <conditionalFormatting sqref="D34:E34">
    <cfRule type="expression" dxfId="71" priority="6" stopIfTrue="1">
      <formula>IF(AND(OR($D$28="Yes",$D$28=""),$D$34=""),1,0)</formula>
    </cfRule>
    <cfRule type="expression" dxfId="70" priority="7" stopIfTrue="1">
      <formula>$P$28=""</formula>
    </cfRule>
  </conditionalFormatting>
  <conditionalFormatting sqref="D35:E35">
    <cfRule type="expression" dxfId="69" priority="44" stopIfTrue="1">
      <formula>IF(AND(OR($D$29="Yes",$D$29=""),$D$35=""),1,0)</formula>
    </cfRule>
    <cfRule type="expression" dxfId="68" priority="168" stopIfTrue="1">
      <formula>$P$29=""</formula>
    </cfRule>
  </conditionalFormatting>
  <conditionalFormatting sqref="D38:E38 D44:E44 D50:E50 D56:E56 D62:E62 D68:E68">
    <cfRule type="expression" dxfId="67" priority="23" stopIfTrue="1">
      <formula>$P$26=""</formula>
    </cfRule>
    <cfRule type="expression" dxfId="66" priority="24" stopIfTrue="1">
      <formula>$P$32=""</formula>
    </cfRule>
  </conditionalFormatting>
  <conditionalFormatting sqref="D38:E38">
    <cfRule type="expression" dxfId="65" priority="59" stopIfTrue="1">
      <formula>IF(AND(OR($D$26="Yes",$D$26=""),OR($D$32="Yes",$D$32=""),D38=""),1,0)</formula>
    </cfRule>
  </conditionalFormatting>
  <conditionalFormatting sqref="D39:E39 D45:E45 D51:E51 D57:E57 D63:E63 D69:E69">
    <cfRule type="expression" dxfId="64" priority="17" stopIfTrue="1">
      <formula>$P$33=""</formula>
    </cfRule>
    <cfRule type="expression" dxfId="63" priority="18" stopIfTrue="1">
      <formula>$P$39=""</formula>
    </cfRule>
  </conditionalFormatting>
  <conditionalFormatting sqref="D39:E39">
    <cfRule type="expression" dxfId="62" priority="55" stopIfTrue="1">
      <formula>IF(AND(OR($D$27="Yes",$D$27=""),OR($D$33="Yes",$D$33=""),D39=""),1,0)</formula>
    </cfRule>
  </conditionalFormatting>
  <conditionalFormatting sqref="D40:E40 D46:E46 D52:E52 D58:E58 D64:E64 D70:E70">
    <cfRule type="expression" dxfId="61" priority="12" stopIfTrue="1">
      <formula>$P$28=""</formula>
    </cfRule>
    <cfRule type="expression" dxfId="60" priority="13" stopIfTrue="1">
      <formula>$P$34=""</formula>
    </cfRule>
  </conditionalFormatting>
  <conditionalFormatting sqref="D40:E40">
    <cfRule type="expression" dxfId="59" priority="54" stopIfTrue="1">
      <formula>IF(AND(OR($D$28="Yes",$D$28=""),OR($D$34="Yes",$D$34=""),D40=""),1,0)</formula>
    </cfRule>
  </conditionalFormatting>
  <conditionalFormatting sqref="D41:E41 D47:E47 D53:E53 D59:E59 D65:E65 D71:E71">
    <cfRule type="expression" dxfId="58" priority="8" stopIfTrue="1">
      <formula>$P$29=""</formula>
    </cfRule>
    <cfRule type="expression" dxfId="57" priority="9" stopIfTrue="1">
      <formula>$P$35=""</formula>
    </cfRule>
  </conditionalFormatting>
  <conditionalFormatting sqref="D41:E41">
    <cfRule type="expression" dxfId="56" priority="170" stopIfTrue="1">
      <formula>IF(AND(OR($D$29="Yes",$D$29=""),OR($D$35="Yes",$D$35=""),D41=""),1,0)</formula>
    </cfRule>
  </conditionalFormatting>
  <conditionalFormatting sqref="D44:E44">
    <cfRule type="expression" dxfId="55" priority="58" stopIfTrue="1">
      <formula>IF(AND(OR($D$26="Yes",$D$26=""),OR($D$32="Yes",$D$32=""),D44=""),1,0)</formula>
    </cfRule>
  </conditionalFormatting>
  <conditionalFormatting sqref="D45:E45">
    <cfRule type="expression" dxfId="54" priority="20" stopIfTrue="1">
      <formula>IF(AND(OR($D$27="Yes",$D$27=""),OR($D$33="Yes",$D$33=""),D45=""),1,0)</formula>
    </cfRule>
  </conditionalFormatting>
  <conditionalFormatting sqref="D46:E46">
    <cfRule type="expression" dxfId="53" priority="45" stopIfTrue="1">
      <formula>IF(AND(OR($D$28="Yes",$D$28=""),OR($D$34="Yes",$D$34=""),D46=""),1,0)</formula>
    </cfRule>
  </conditionalFormatting>
  <conditionalFormatting sqref="D47:E47">
    <cfRule type="expression" dxfId="52" priority="53" stopIfTrue="1">
      <formula>IF(AND(OR($D$29="Yes",$D$29=""),OR($D$35="Yes",$D$35=""),D47=""),1,0)</formula>
    </cfRule>
  </conditionalFormatting>
  <conditionalFormatting sqref="D50:E50">
    <cfRule type="expression" dxfId="51" priority="26" stopIfTrue="1">
      <formula>IF(AND(OR($D$26="Yes",$D$26=""),OR($D$32="Yes",$D$32=""),D50=""),1,0)</formula>
    </cfRule>
  </conditionalFormatting>
  <conditionalFormatting sqref="D51:E51">
    <cfRule type="expression" dxfId="50" priority="165" stopIfTrue="1">
      <formula>IF(AND(OR($D$27="Yes",$D$27=""),OR($D$33="Yes",$D$33=""),D51=""),1,0)</formula>
    </cfRule>
  </conditionalFormatting>
  <conditionalFormatting sqref="D52:E52">
    <cfRule type="expression" dxfId="49" priority="16" stopIfTrue="1">
      <formula>IF(AND(OR($D$28="Yes",$D$28=""),OR($D$34="Yes",$D$34=""),D52=""),1,0)</formula>
    </cfRule>
  </conditionalFormatting>
  <conditionalFormatting sqref="D53:E53">
    <cfRule type="expression" dxfId="48" priority="39" stopIfTrue="1">
      <formula>IF(AND(OR($D$29="Yes",$D$29=""),OR($D$35="Yes",$D$35=""),D53=""),1,0)</formula>
    </cfRule>
  </conditionalFormatting>
  <conditionalFormatting sqref="D56:E56">
    <cfRule type="expression" dxfId="47" priority="34" stopIfTrue="1">
      <formula>IF(AND(OR($D$26="Yes",$D$26=""),OR($D$32="Yes",$D$32=""),D56=""),1,0)</formula>
    </cfRule>
  </conditionalFormatting>
  <conditionalFormatting sqref="D57:E57">
    <cfRule type="expression" dxfId="46" priority="22" stopIfTrue="1">
      <formula>IF(AND(OR($D$27="Yes",$D$27=""),OR($D$33="Yes",$D$33=""),D57=""),1,0)</formula>
    </cfRule>
  </conditionalFormatting>
  <conditionalFormatting sqref="D58:E58">
    <cfRule type="expression" dxfId="45" priority="15" stopIfTrue="1">
      <formula>IF(AND(OR($D$28="Yes",$D$28=""),OR($D$34="Yes",$D$34=""),D58=""),1,0)</formula>
    </cfRule>
  </conditionalFormatting>
  <conditionalFormatting sqref="D59:E59">
    <cfRule type="expression" dxfId="44" priority="11" stopIfTrue="1">
      <formula>IF(AND(OR($D$29="Yes",$D$29=""),OR($D$35="Yes",$D$35=""),D59=""),1,0)</formula>
    </cfRule>
  </conditionalFormatting>
  <conditionalFormatting sqref="D62:E62">
    <cfRule type="expression" dxfId="43" priority="33" stopIfTrue="1">
      <formula>IF(AND(OR($D$26="Yes",$D$26=""),OR($D$32="Yes",$D$32=""),D62=""),1,0)</formula>
    </cfRule>
  </conditionalFormatting>
  <conditionalFormatting sqref="D63:E63">
    <cfRule type="expression" dxfId="42" priority="19" stopIfTrue="1">
      <formula>IF(AND(OR($D$27="Yes",$D$27=""),OR($D$33="Yes",$D$33=""),D63=""),1,0)</formula>
    </cfRule>
  </conditionalFormatting>
  <conditionalFormatting sqref="D64:E64">
    <cfRule type="expression" dxfId="41" priority="14" stopIfTrue="1">
      <formula>IF(AND(OR($D$28="Yes",$D$28=""),OR($D$34="Yes",$D$34=""),D64=""),1,0)</formula>
    </cfRule>
  </conditionalFormatting>
  <conditionalFormatting sqref="D65:E65">
    <cfRule type="expression" dxfId="40" priority="10" stopIfTrue="1">
      <formula>IF(AND(OR($D$29="Yes",$D$29=""),OR($D$35="Yes",$D$35=""),D65=""),1,0)</formula>
    </cfRule>
  </conditionalFormatting>
  <conditionalFormatting sqref="D68:E68">
    <cfRule type="expression" dxfId="39" priority="25" stopIfTrue="1">
      <formula>IF(AND(OR($D$26="Yes",$D$26=""),OR($D$32="Yes",$D$32=""),D68=""),1,0)</formula>
    </cfRule>
  </conditionalFormatting>
  <conditionalFormatting sqref="D69:E69">
    <cfRule type="expression" dxfId="38" priority="21" stopIfTrue="1">
      <formula>IF(AND(OR($D$27="Yes",$D$27=""),OR($D$33="Yes",$D$33=""),D69=""),1,0)</formula>
    </cfRule>
  </conditionalFormatting>
  <conditionalFormatting sqref="D70:E70">
    <cfRule type="expression" dxfId="37" priority="167" stopIfTrue="1">
      <formula>IF(AND(OR($D$28="Yes",$D$28=""),OR($D$34="Yes",$D$34=""),D70=""),1,0)</formula>
    </cfRule>
  </conditionalFormatting>
  <conditionalFormatting sqref="D71:E71">
    <cfRule type="expression" dxfId="36" priority="169" stopIfTrue="1">
      <formula>IF(AND(OR($D$29="Yes",$D$29=""),OR($D$35="Yes",$D$35=""),D71=""),1,0)</formula>
    </cfRule>
  </conditionalFormatting>
  <conditionalFormatting sqref="D75:E75 D77:E77 D79:E79 D81:E81 D83 D85:E85 D87:E87 D89:E89">
    <cfRule type="expression" dxfId="35" priority="90" stopIfTrue="1">
      <formula>AND(OR($D$26="No",AND($D$26="Yes",$D$32="No")),OR($D$27="No",AND($D$27="Yes",$D$33="No")),OR($D$28="No",AND($D$28="Yes",$D$34="No")),OR($D$29="No",AND($D$29="Yes",$D$35="No")))</formula>
    </cfRule>
    <cfRule type="expression" dxfId="34" priority="91" stopIfTrue="1">
      <formula>IF(D75="",TRUE)</formula>
    </cfRule>
  </conditionalFormatting>
  <conditionalFormatting sqref="D9:G9">
    <cfRule type="expression" dxfId="33" priority="157" stopIfTrue="1">
      <formula>IF($D$9="",TRUE)</formula>
    </cfRule>
  </conditionalFormatting>
  <conditionalFormatting sqref="D8:J8">
    <cfRule type="expression" dxfId="32" priority="156" stopIfTrue="1">
      <formula>IF($D$8="",TRUE)</formula>
    </cfRule>
  </conditionalFormatting>
  <conditionalFormatting sqref="D10:J10">
    <cfRule type="expression" dxfId="31" priority="61" stopIfTrue="1">
      <formula>IF($D$9=$Q$9,TRUE)</formula>
    </cfRule>
    <cfRule type="expression" dxfId="30" priority="171" stopIfTrue="1">
      <formula>IF(AND($D$10="",$D$9=$R$9),TRUE)</formula>
    </cfRule>
  </conditionalFormatting>
  <conditionalFormatting sqref="G77:J77">
    <cfRule type="expression" dxfId="29" priority="62" stopIfTrue="1">
      <formula>IF(AND($D$77="Yes",$G$77=""),TRUE)</formula>
    </cfRule>
  </conditionalFormatting>
  <conditionalFormatting sqref="G85:J85">
    <cfRule type="expression" dxfId="28" priority="52" stopIfTrue="1">
      <formula>IF(AND($D$85="Yes, using other format (describe)",$G$85=""),TRUE)</formula>
    </cfRule>
  </conditionalFormatting>
  <conditionalFormatting sqref="D15:J15">
    <cfRule type="expression" dxfId="27" priority="3" stopIfTrue="1">
      <formula>IF($D$15="",TRUE)</formula>
    </cfRule>
  </conditionalFormatting>
  <conditionalFormatting sqref="D16:J16">
    <cfRule type="expression" dxfId="26" priority="4" stopIfTrue="1">
      <formula>IF($D$16="",TRUE)</formula>
    </cfRule>
  </conditionalFormatting>
  <conditionalFormatting sqref="D17:J17">
    <cfRule type="expression" dxfId="25" priority="1" stopIfTrue="1">
      <formula>IF($D$17="",TRUE)</formula>
    </cfRule>
  </conditionalFormatting>
  <conditionalFormatting sqref="D20:J20">
    <cfRule type="expression" dxfId="24" priority="2" stopIfTrue="1">
      <formula>IF($D$20="",TRUE)</formula>
    </cfRule>
  </conditionalFormatting>
  <conditionalFormatting sqref="D18:J18">
    <cfRule type="expression" dxfId="23" priority="5" stopIfTrue="1">
      <formula>IF($D$18="",TRUE)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3D3BBC4-4BD4-47D9-A1AE-DE58749C753D}"/>
    <hyperlink ref="D20" r:id="rId4" xr:uid="{0F6DA98C-1CB9-45FA-8C7A-4DACF0687272}"/>
    <hyperlink ref="G77" r:id="rId5" xr:uid="{45D19B12-4987-49D4-BEDD-D84B4A2DA38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Normal="100" zoomScalePageLayoutView="55" workbookViewId="0">
      <selection activeCell="A69" sqref="A69:XFD6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1" customFormat="1" ht="82.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2023 Responsible Minerals Initiative. All rights reserved.</v>
      </c>
      <c r="H3" s="385"/>
      <c r="I3" s="386"/>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2" t="s">
        <v>745</v>
      </c>
      <c r="B5" s="182" t="str">
        <f ca="1">IF(LEN(A5)=0,"",INDEX('Smelter Look-up'!$A:$A,MATCH($A5,'Smelter Look-up'!$E:$E,0)))</f>
        <v>Tantalum</v>
      </c>
      <c r="C5" s="186" t="str">
        <f ca="1">IF(LEN(A5)=0,"",INDEX('Smelter Look-up'!$C:$C,MATCH($A5,'Smelter Look-up'!$E:$E,0)))</f>
        <v>Changsha South Tantalum Niobium Co., Ltd.</v>
      </c>
      <c r="D5" s="230"/>
      <c r="E5" s="182" t="str">
        <f ca="1">IF(ISERROR($V5),"",OFFSET('Smelter Look-up'!$D$4,$V5-4,0)&amp;"")</f>
        <v>CHINA</v>
      </c>
      <c r="F5" s="182" t="str">
        <f ca="1">IF(ISERROR($V5),"",OFFSET('Smelter Look-up'!$E$4,$V5-4,0))</f>
        <v>CID000211</v>
      </c>
      <c r="G5" s="182" t="str">
        <f ca="1">IF(C5=$X$4,IF(ISERROR($V5),"Enter smelter details","RMI"),IF(ISERROR($V5),"",OFFSET('Smelter Look-up'!$F$4,$V5-4,0)))</f>
        <v>RMI</v>
      </c>
      <c r="H5" s="183">
        <f ca="1">IF(ISERROR($V5),"",OFFSET('Smelter Look-up'!$G$4,$V5-4,0))</f>
        <v>0</v>
      </c>
      <c r="I5" s="184" t="str">
        <f ca="1">IF(ISERROR($V5),"",OFFSET('Smelter Look-up'!$H$4,$V5-4,0))</f>
        <v>Changsha</v>
      </c>
      <c r="J5" s="184" t="str">
        <f ca="1">IF(ISERROR($V5),"",OFFSET('Smelter Look-up'!$I$4,$V5-4,0))</f>
        <v>Hunan Sheng</v>
      </c>
      <c r="K5" s="224"/>
      <c r="L5" s="224"/>
      <c r="M5" s="224"/>
      <c r="N5" s="224"/>
      <c r="O5" s="224"/>
      <c r="P5" s="185"/>
      <c r="Q5" s="398" t="s">
        <v>15811</v>
      </c>
      <c r="R5" s="182" t="str">
        <f ca="1">IF(ISERROR($V5),"",OFFSET('Smelter Look-up'!$C$4,$V5-4,0)&amp;"")</f>
        <v>Changsha South Tantalum Niobium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324</v>
      </c>
      <c r="X5" s="227">
        <f t="shared" ref="X5" ca="1" si="1">IF(AND(C5="Smelter not listed",OR(LEN(D5)=0,LEN(E5)=0)),1,0)</f>
        <v>0</v>
      </c>
      <c r="AB5" s="228" t="str">
        <f t="shared" ref="AB5" ca="1" si="2">B5&amp;C5</f>
        <v>TantalumChangsha South Tantalum Niobium Co., Ltd.</v>
      </c>
    </row>
    <row r="6" spans="1:34" s="227" customFormat="1" ht="19.899999999999999" customHeight="1">
      <c r="A6" s="182" t="s">
        <v>745</v>
      </c>
      <c r="B6" s="182" t="str">
        <f ca="1">IF(LEN(A6)=0,"",INDEX('Smelter Look-up'!$A:$A,MATCH($A6,'Smelter Look-up'!$E:$E,0)))</f>
        <v>Tantalum</v>
      </c>
      <c r="C6" s="186" t="str">
        <f ca="1">IF(LEN(A6)=0,"",INDEX('Smelter Look-up'!$C:$C,MATCH($A6,'Smelter Look-up'!$E:$E,0)))</f>
        <v>Changsha South Tantalum Niobium Co., Ltd.</v>
      </c>
      <c r="D6" s="230"/>
      <c r="E6" s="182" t="str">
        <f ca="1">IF(ISERROR($V6),"",OFFSET('Smelter Look-up'!$D$4,$V6-4,0)&amp;"")</f>
        <v>CHINA</v>
      </c>
      <c r="F6" s="182" t="str">
        <f ca="1">IF(ISERROR($V6),"",OFFSET('Smelter Look-up'!$E$4,$V6-4,0))</f>
        <v>CID000211</v>
      </c>
      <c r="G6" s="182" t="str">
        <f ca="1">IF(C6=$X$4,IF(ISERROR($V6),"Enter smelter details","RMI"),IF(ISERROR($V6),"",OFFSET('Smelter Look-up'!$F$4,$V6-4,0)))</f>
        <v>RMI</v>
      </c>
      <c r="H6" s="183">
        <f ca="1">IF(ISERROR($V6),"",OFFSET('Smelter Look-up'!$G$4,$V6-4,0))</f>
        <v>0</v>
      </c>
      <c r="I6" s="184" t="str">
        <f ca="1">IF(ISERROR($V6),"",OFFSET('Smelter Look-up'!$H$4,$V6-4,0))</f>
        <v>Changsha</v>
      </c>
      <c r="J6" s="184" t="str">
        <f ca="1">IF(ISERROR($V6),"",OFFSET('Smelter Look-up'!$I$4,$V6-4,0))</f>
        <v>Hunan Sheng</v>
      </c>
      <c r="K6" s="224"/>
      <c r="L6" s="224"/>
      <c r="M6" s="224"/>
      <c r="N6" s="224"/>
      <c r="O6" s="224"/>
      <c r="P6" s="185"/>
      <c r="Q6" s="398" t="s">
        <v>15811</v>
      </c>
      <c r="R6" s="182" t="str">
        <f ca="1">IF(ISERROR($V6),"",OFFSET('Smelter Look-up'!$C$4,$V6-4,0)&amp;"")</f>
        <v>Changsha South Tantalum Niobium Co., Ltd.</v>
      </c>
      <c r="S6" s="181" t="str">
        <f t="shared" ref="S6:S34" ca="1" si="3">IF(B6="","",IF(ISERROR(MATCH($E6,CL,0)),"Unknown",INDIRECT("'C'!$A$"&amp;MATCH($E6,CL,0)+1)))</f>
        <v>CN</v>
      </c>
      <c r="T6" s="181" t="str">
        <f ca="1">IF(B6="","",IF(ISERROR(MATCH($J6,SorP!$B$1:$B$6279,0)),"",INDIRECT("'SorP'!$A$"&amp;MATCH($S6&amp;$J6,SorP!C:C,0))))</f>
        <v>CN-HN</v>
      </c>
      <c r="U6" s="201"/>
      <c r="V6" s="226">
        <f ca="1">IF(C6="",NA(),IF(OR(C6="Smelter not listed",C6="Smelter not yet identified"),MATCH($B6&amp;$D6,'Smelter Look-up'!$J:$J,0),MATCH($B6&amp;$C6,'Smelter Look-up'!$J:$J,0)))</f>
        <v>324</v>
      </c>
      <c r="X6" s="227">
        <f t="shared" ref="X6:X34" ca="1" si="4">IF(AND(C6="Smelter not listed",OR(LEN(D6)=0,LEN(E6)=0)),1,0)</f>
        <v>0</v>
      </c>
      <c r="AB6" s="228" t="str">
        <f t="shared" ref="AB6:AB34" ca="1" si="5">B6&amp;C6</f>
        <v>TantalumChangsha South Tantalum Niobium Co., Ltd.</v>
      </c>
    </row>
    <row r="7" spans="1:34" s="227" customFormat="1" ht="19.899999999999999" customHeight="1">
      <c r="A7" s="182" t="s">
        <v>1414</v>
      </c>
      <c r="B7" s="182" t="str">
        <f ca="1">IF(LEN(A7)=0,"",INDEX('Smelter Look-up'!$A:$A,MATCH($A7,'Smelter Look-up'!$E:$E,0)))</f>
        <v>Tantalum</v>
      </c>
      <c r="C7" s="186" t="str">
        <f ca="1">IF(LEN(A7)=0,"",INDEX('Smelter Look-up'!$C:$C,MATCH($A7,'Smelter Look-up'!$E:$E,0)))</f>
        <v>Materion Newton Inc.</v>
      </c>
      <c r="D7" s="230"/>
      <c r="E7" s="182" t="str">
        <f ca="1">IF(ISERROR($V7),"",OFFSET('Smelter Look-up'!$D$4,$V7-4,0)&amp;"")</f>
        <v>UNITED STATES OF AMERICA</v>
      </c>
      <c r="F7" s="182" t="str">
        <f ca="1">IF(ISERROR($V7),"",OFFSET('Smelter Look-up'!$E$4,$V7-4,0))</f>
        <v>CID002548</v>
      </c>
      <c r="G7" s="182" t="str">
        <f ca="1">IF(C7=$X$4,IF(ISERROR($V7),"Enter smelter details","RMI"),IF(ISERROR($V7),"",OFFSET('Smelter Look-up'!$F$4,$V7-4,0)))</f>
        <v>RMI</v>
      </c>
      <c r="H7" s="183">
        <f ca="1">IF(ISERROR($V7),"",OFFSET('Smelter Look-up'!$G$4,$V7-4,0))</f>
        <v>0</v>
      </c>
      <c r="I7" s="184" t="str">
        <f ca="1">IF(ISERROR($V7),"",OFFSET('Smelter Look-up'!$H$4,$V7-4,0))</f>
        <v>Newton</v>
      </c>
      <c r="J7" s="184" t="str">
        <f ca="1">IF(ISERROR($V7),"",OFFSET('Smelter Look-up'!$I$4,$V7-4,0))</f>
        <v>Massachusetts</v>
      </c>
      <c r="K7" s="224"/>
      <c r="L7" s="224"/>
      <c r="M7" s="224"/>
      <c r="N7" s="224"/>
      <c r="O7" s="224"/>
      <c r="P7" s="185"/>
      <c r="Q7" s="398" t="s">
        <v>15811</v>
      </c>
      <c r="R7" s="182" t="str">
        <f ca="1">IF(ISERROR($V7),"",OFFSET('Smelter Look-up'!$C$4,$V7-4,0)&amp;"")</f>
        <v>Materion Newton Inc.</v>
      </c>
      <c r="S7" s="181" t="str">
        <f t="shared" ca="1" si="3"/>
        <v>US</v>
      </c>
      <c r="T7" s="181" t="str">
        <f ca="1">IF(B7="","",IF(ISERROR(MATCH($J7,SorP!$B$1:$B$6279,0)),"",INDIRECT("'SorP'!$A$"&amp;MATCH($S7&amp;$J7,SorP!C:C,0))))</f>
        <v>US-MA</v>
      </c>
      <c r="U7" s="201"/>
      <c r="V7" s="226">
        <f ca="1">IF(C7="",NA(),IF(OR(C7="Smelter not listed",C7="Smelter not yet identified"),MATCH($B7&amp;$D7,'Smelter Look-up'!$J:$J,0),MATCH($B7&amp;$C7,'Smelter Look-up'!$J:$J,0)))</f>
        <v>348</v>
      </c>
      <c r="X7" s="227">
        <f t="shared" ca="1" si="4"/>
        <v>0</v>
      </c>
      <c r="AB7" s="228" t="str">
        <f t="shared" ca="1" si="5"/>
        <v>TantalumMaterion Newton Inc.</v>
      </c>
    </row>
    <row r="8" spans="1:34" s="227" customFormat="1" ht="19.899999999999999" customHeight="1">
      <c r="A8" s="182" t="s">
        <v>1412</v>
      </c>
      <c r="B8" s="182" t="str">
        <f ca="1">IF(LEN(A8)=0,"",INDEX('Smelter Look-up'!$A:$A,MATCH($A8,'Smelter Look-up'!$E:$E,0)))</f>
        <v>Tantalum</v>
      </c>
      <c r="C8" s="186" t="str">
        <f ca="1">IF(LEN(A8)=0,"",INDEX('Smelter Look-up'!$C:$C,MATCH($A8,'Smelter Look-up'!$E:$E,0)))</f>
        <v>TANIOBIS GmbH</v>
      </c>
      <c r="D8" s="230"/>
      <c r="E8" s="182" t="str">
        <f ca="1">IF(ISERROR($V8),"",OFFSET('Smelter Look-up'!$D$4,$V8-4,0)&amp;"")</f>
        <v>GERMANY</v>
      </c>
      <c r="F8" s="182" t="str">
        <f ca="1">IF(ISERROR($V8),"",OFFSET('Smelter Look-up'!$E$4,$V8-4,0))</f>
        <v>CID002545</v>
      </c>
      <c r="G8" s="182" t="str">
        <f ca="1">IF(C8=$X$4,IF(ISERROR($V8),"Enter smelter details","RMI"),IF(ISERROR($V8),"",OFFSET('Smelter Look-up'!$F$4,$V8-4,0)))</f>
        <v>RMI</v>
      </c>
      <c r="H8" s="183">
        <f ca="1">IF(ISERROR($V8),"",OFFSET('Smelter Look-up'!$G$4,$V8-4,0))</f>
        <v>0</v>
      </c>
      <c r="I8" s="184" t="str">
        <f ca="1">IF(ISERROR($V8),"",OFFSET('Smelter Look-up'!$H$4,$V8-4,0))</f>
        <v>Goslar</v>
      </c>
      <c r="J8" s="184" t="str">
        <f ca="1">IF(ISERROR($V8),"",OFFSET('Smelter Look-up'!$I$4,$V8-4,0))</f>
        <v>Niedersachsen</v>
      </c>
      <c r="K8" s="224"/>
      <c r="L8" s="224"/>
      <c r="M8" s="224"/>
      <c r="N8" s="224"/>
      <c r="O8" s="224"/>
      <c r="P8" s="185"/>
      <c r="Q8" s="398" t="s">
        <v>15811</v>
      </c>
      <c r="R8" s="182" t="str">
        <f ca="1">IF(ISERROR($V8),"",OFFSET('Smelter Look-up'!$C$4,$V8-4,0)&amp;"")</f>
        <v>TANIOBIS GmbH</v>
      </c>
      <c r="S8" s="181" t="str">
        <f t="shared" ca="1" si="3"/>
        <v>DE</v>
      </c>
      <c r="T8" s="181" t="str">
        <f ca="1">IF(B8="","",IF(ISERROR(MATCH($J8,SorP!$B$1:$B$6279,0)),"",INDIRECT("'SorP'!$A$"&amp;MATCH($S8&amp;$J8,SorP!C:C,0))))</f>
        <v>DE-NI</v>
      </c>
      <c r="U8" s="201"/>
      <c r="V8" s="226">
        <f ca="1">IF(C8="",NA(),IF(OR(C8="Smelter not listed",C8="Smelter not yet identified"),MATCH($B8&amp;$D8,'Smelter Look-up'!$J:$J,0),MATCH($B8&amp;$C8,'Smelter Look-up'!$J:$J,0)))</f>
        <v>374</v>
      </c>
      <c r="X8" s="227">
        <f t="shared" ca="1" si="4"/>
        <v>0</v>
      </c>
      <c r="AB8" s="228" t="str">
        <f t="shared" ca="1" si="5"/>
        <v>TantalumTANIOBIS GmbH</v>
      </c>
    </row>
    <row r="9" spans="1:34" s="227" customFormat="1" ht="19.899999999999999" customHeight="1">
      <c r="A9" s="182" t="s">
        <v>756</v>
      </c>
      <c r="B9" s="182" t="str">
        <f ca="1">IF(LEN(A9)=0,"",INDEX('Smelter Look-up'!$A:$A,MATCH($A9,'Smelter Look-up'!$E:$E,0)))</f>
        <v>Tantalum</v>
      </c>
      <c r="C9" s="186" t="str">
        <f ca="1">IF(LEN(A9)=0,"",INDEX('Smelter Look-up'!$C:$C,MATCH($A9,'Smelter Look-up'!$E:$E,0)))</f>
        <v>Ningxia Orient Tantalum Industry Co., Ltd.</v>
      </c>
      <c r="D9" s="230"/>
      <c r="E9" s="182" t="str">
        <f ca="1">IF(ISERROR($V9),"",OFFSET('Smelter Look-up'!$D$4,$V9-4,0)&amp;"")</f>
        <v>CHINA</v>
      </c>
      <c r="F9" s="182" t="str">
        <f ca="1">IF(ISERROR($V9),"",OFFSET('Smelter Look-up'!$E$4,$V9-4,0))</f>
        <v>CID001277</v>
      </c>
      <c r="G9" s="182" t="str">
        <f ca="1">IF(C9=$X$4,IF(ISERROR($V9),"Enter smelter details","RMI"),IF(ISERROR($V9),"",OFFSET('Smelter Look-up'!$F$4,$V9-4,0)))</f>
        <v>RMI</v>
      </c>
      <c r="H9" s="183">
        <f ca="1">IF(ISERROR($V9),"",OFFSET('Smelter Look-up'!$G$4,$V9-4,0))</f>
        <v>0</v>
      </c>
      <c r="I9" s="184" t="str">
        <f ca="1">IF(ISERROR($V9),"",OFFSET('Smelter Look-up'!$H$4,$V9-4,0))</f>
        <v>Shizuishan City</v>
      </c>
      <c r="J9" s="184" t="str">
        <f ca="1">IF(ISERROR($V9),"",OFFSET('Smelter Look-up'!$I$4,$V9-4,0))</f>
        <v>Ningxia Huizi Zizhiqu</v>
      </c>
      <c r="K9" s="224"/>
      <c r="L9" s="224"/>
      <c r="M9" s="224"/>
      <c r="N9" s="224"/>
      <c r="O9" s="224"/>
      <c r="P9" s="185"/>
      <c r="Q9" s="398" t="s">
        <v>15811</v>
      </c>
      <c r="R9" s="182" t="str">
        <f ca="1">IF(ISERROR($V9),"",OFFSET('Smelter Look-up'!$C$4,$V9-4,0)&amp;"")</f>
        <v>Ningxia Orient Tantalum Industry Co., Ltd.</v>
      </c>
      <c r="S9" s="181" t="str">
        <f t="shared" ca="1" si="3"/>
        <v>CN</v>
      </c>
      <c r="T9" s="181" t="str">
        <f ca="1">IF(B9="","",IF(ISERROR(MATCH($J9,SorP!$B$1:$B$6279,0)),"",INDIRECT("'SorP'!$A$"&amp;MATCH($S9&amp;$J9,SorP!C:C,0))))</f>
        <v>CN-NX</v>
      </c>
      <c r="U9" s="201"/>
      <c r="V9" s="226">
        <f ca="1">IF(C9="",NA(),IF(OR(C9="Smelter not listed",C9="Smelter not yet identified"),MATCH($B9&amp;$D9,'Smelter Look-up'!$J:$J,0),MATCH($B9&amp;$C9,'Smelter Look-up'!$J:$J,0)))</f>
        <v>358</v>
      </c>
      <c r="X9" s="227">
        <f t="shared" ca="1" si="4"/>
        <v>0</v>
      </c>
      <c r="AB9" s="228" t="str">
        <f t="shared" ca="1" si="5"/>
        <v>TantalumNingxia Orient Tantalum Industry Co., Ltd.</v>
      </c>
    </row>
    <row r="10" spans="1:34" s="227" customFormat="1" ht="19.899999999999999" customHeight="1">
      <c r="A10" s="182" t="s">
        <v>756</v>
      </c>
      <c r="B10" s="182" t="str">
        <f ca="1">IF(LEN(A10)=0,"",INDEX('Smelter Look-up'!$A:$A,MATCH($A10,'Smelter Look-up'!$E:$E,0)))</f>
        <v>Tantalum</v>
      </c>
      <c r="C10" s="186" t="str">
        <f ca="1">IF(LEN(A10)=0,"",INDEX('Smelter Look-up'!$C:$C,MATCH($A10,'Smelter Look-up'!$E:$E,0)))</f>
        <v>Ningxia Orient Tantalum Industry Co., Ltd.</v>
      </c>
      <c r="D10" s="230"/>
      <c r="E10" s="182" t="str">
        <f ca="1">IF(ISERROR($V10),"",OFFSET('Smelter Look-up'!$D$4,$V10-4,0)&amp;"")</f>
        <v>CHINA</v>
      </c>
      <c r="F10" s="182" t="str">
        <f ca="1">IF(ISERROR($V10),"",OFFSET('Smelter Look-up'!$E$4,$V10-4,0))</f>
        <v>CID001277</v>
      </c>
      <c r="G10" s="182" t="str">
        <f ca="1">IF(C10=$X$4,IF(ISERROR($V10),"Enter smelter details","RMI"),IF(ISERROR($V10),"",OFFSET('Smelter Look-up'!$F$4,$V10-4,0)))</f>
        <v>RMI</v>
      </c>
      <c r="H10" s="183">
        <f ca="1">IF(ISERROR($V10),"",OFFSET('Smelter Look-up'!$G$4,$V10-4,0))</f>
        <v>0</v>
      </c>
      <c r="I10" s="184" t="str">
        <f ca="1">IF(ISERROR($V10),"",OFFSET('Smelter Look-up'!$H$4,$V10-4,0))</f>
        <v>Shizuishan City</v>
      </c>
      <c r="J10" s="184" t="str">
        <f ca="1">IF(ISERROR($V10),"",OFFSET('Smelter Look-up'!$I$4,$V10-4,0))</f>
        <v>Ningxia Huizi Zizhiqu</v>
      </c>
      <c r="K10" s="224"/>
      <c r="L10" s="224"/>
      <c r="M10" s="224"/>
      <c r="N10" s="224"/>
      <c r="O10" s="224"/>
      <c r="P10" s="185"/>
      <c r="Q10" s="398" t="s">
        <v>15811</v>
      </c>
      <c r="R10" s="182" t="str">
        <f ca="1">IF(ISERROR($V10),"",OFFSET('Smelter Look-up'!$C$4,$V10-4,0)&amp;"")</f>
        <v>Ningxia Orient Tantalum Industry Co., Ltd.</v>
      </c>
      <c r="S10" s="181" t="str">
        <f t="shared" ca="1" si="3"/>
        <v>CN</v>
      </c>
      <c r="T10" s="181" t="str">
        <f ca="1">IF(B10="","",IF(ISERROR(MATCH($J10,SorP!$B$1:$B$6279,0)),"",INDIRECT("'SorP'!$A$"&amp;MATCH($S10&amp;$J10,SorP!C:C,0))))</f>
        <v>CN-NX</v>
      </c>
      <c r="U10" s="201"/>
      <c r="V10" s="226">
        <f ca="1">IF(C10="",NA(),IF(OR(C10="Smelter not listed",C10="Smelter not yet identified"),MATCH($B10&amp;$D10,'Smelter Look-up'!$J:$J,0),MATCH($B10&amp;$C10,'Smelter Look-up'!$J:$J,0)))</f>
        <v>358</v>
      </c>
      <c r="X10" s="227">
        <f t="shared" ca="1" si="4"/>
        <v>0</v>
      </c>
      <c r="AB10" s="228" t="str">
        <f t="shared" ca="1" si="5"/>
        <v>TantalumNingxia Orient Tantalum Industry Co., Ltd.</v>
      </c>
    </row>
    <row r="11" spans="1:34" s="227" customFormat="1" ht="19.899999999999999" customHeight="1">
      <c r="A11" s="182" t="s">
        <v>800</v>
      </c>
      <c r="B11" s="182" t="str">
        <f ca="1">IF(LEN(A11)=0,"",INDEX('Smelter Look-up'!$A:$A,MATCH($A11,'Smelter Look-up'!$E:$E,0)))</f>
        <v>Tin</v>
      </c>
      <c r="C11" s="186" t="str">
        <f ca="1">IF(LEN(A11)=0,"",INDEX('Smelter Look-up'!$C:$C,MATCH($A11,'Smelter Look-up'!$E:$E,0)))</f>
        <v>PT Timah Tbk Kundur</v>
      </c>
      <c r="D11" s="230"/>
      <c r="E11" s="182" t="str">
        <f ca="1">IF(ISERROR($V11),"",OFFSET('Smelter Look-up'!$D$4,$V11-4,0)&amp;"")</f>
        <v>INDONESIA</v>
      </c>
      <c r="F11" s="182" t="str">
        <f ca="1">IF(ISERROR($V11),"",OFFSET('Smelter Look-up'!$E$4,$V11-4,0))</f>
        <v>CID001477</v>
      </c>
      <c r="G11" s="182" t="str">
        <f ca="1">IF(C11=$X$4,IF(ISERROR($V11),"Enter smelter details","RMI"),IF(ISERROR($V11),"",OFFSET('Smelter Look-up'!$F$4,$V11-4,0)))</f>
        <v>RMI</v>
      </c>
      <c r="H11" s="183">
        <f ca="1">IF(ISERROR($V11),"",OFFSET('Smelter Look-up'!$G$4,$V11-4,0))</f>
        <v>0</v>
      </c>
      <c r="I11" s="184" t="str">
        <f ca="1">IF(ISERROR($V11),"",OFFSET('Smelter Look-up'!$H$4,$V11-4,0))</f>
        <v>Kundur</v>
      </c>
      <c r="J11" s="184" t="str">
        <f ca="1">IF(ISERROR($V11),"",OFFSET('Smelter Look-up'!$I$4,$V11-4,0))</f>
        <v>Riau</v>
      </c>
      <c r="K11" s="224"/>
      <c r="L11" s="224"/>
      <c r="M11" s="224"/>
      <c r="N11" s="224"/>
      <c r="O11" s="224"/>
      <c r="P11" s="185"/>
      <c r="Q11" s="398" t="s">
        <v>15812</v>
      </c>
      <c r="R11" s="182" t="str">
        <f ca="1">IF(ISERROR($V11),"",OFFSET('Smelter Look-up'!$C$4,$V11-4,0)&amp;"")</f>
        <v>PT Timah Tbk Kundur</v>
      </c>
      <c r="S11" s="181" t="str">
        <f t="shared" ca="1" si="3"/>
        <v>ID</v>
      </c>
      <c r="T11" s="181" t="str">
        <f ca="1">IF(B11="","",IF(ISERROR(MATCH($J11,SorP!$B$1:$B$6279,0)),"",INDIRECT("'SorP'!$A$"&amp;MATCH($S11&amp;$J11,SorP!C:C,0))))</f>
        <v>ID-RI</v>
      </c>
      <c r="U11" s="201"/>
      <c r="V11" s="226">
        <f ca="1">IF(C11="",NA(),IF(OR(C11="Smelter not listed",C11="Smelter not yet identified"),MATCH($B11&amp;$D11,'Smelter Look-up'!$J:$J,0),MATCH($B11&amp;$C11,'Smelter Look-up'!$J:$J,0)))</f>
        <v>513</v>
      </c>
      <c r="X11" s="227">
        <f t="shared" ca="1" si="4"/>
        <v>0</v>
      </c>
      <c r="AB11" s="228" t="str">
        <f t="shared" ca="1" si="5"/>
        <v>TinPT Timah Tbk Kundur</v>
      </c>
    </row>
    <row r="12" spans="1:34" s="227" customFormat="1" ht="19.899999999999999" customHeight="1">
      <c r="A12" s="182" t="s">
        <v>781</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398" t="s">
        <v>15812</v>
      </c>
      <c r="R12" s="182" t="str">
        <f ca="1">IF(ISERROR($V12),"",OFFSET('Smelter Look-up'!$C$4,$V12-4,0)&amp;"")</f>
        <v>PT Timah Tbk Mentok</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514</v>
      </c>
      <c r="X12" s="227">
        <f t="shared" ca="1" si="4"/>
        <v>0</v>
      </c>
      <c r="AB12" s="228" t="str">
        <f t="shared" ca="1" si="5"/>
        <v>TinPT Timah Tbk Mentok</v>
      </c>
    </row>
    <row r="13" spans="1:34" s="227" customFormat="1" ht="19.899999999999999" customHeight="1">
      <c r="A13" s="182" t="s">
        <v>784</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398" t="s">
        <v>15812</v>
      </c>
      <c r="R13" s="182" t="str">
        <f ca="1">IF(ISERROR($V13),"",OFFSET('Smelter Look-up'!$C$4,$V13-4,0)&amp;"")</f>
        <v>Thaisarco</v>
      </c>
      <c r="S13" s="181" t="str">
        <f t="shared" ca="1" si="3"/>
        <v>TH</v>
      </c>
      <c r="T13" s="181" t="str">
        <f ca="1">IF(B13="","",IF(ISERROR(MATCH($J13,SorP!$B$1:$B$6279,0)),"",INDIRECT("'SorP'!$A$"&amp;MATCH($S13&amp;$J13,SorP!C:C,0))))</f>
        <v>TH-83</v>
      </c>
      <c r="U13" s="201"/>
      <c r="V13" s="226">
        <f ca="1">IF(C13="",NA(),IF(OR(C13="Smelter not listed",C13="Smelter not yet identified"),MATCH($B13&amp;$D13,'Smelter Look-up'!$J:$J,0),MATCH($B13&amp;$C13,'Smelter Look-up'!$J:$J,0)))</f>
        <v>526</v>
      </c>
      <c r="X13" s="227">
        <f t="shared" ca="1" si="4"/>
        <v>0</v>
      </c>
      <c r="AB13" s="228" t="str">
        <f t="shared" ca="1" si="5"/>
        <v>TinThaisarco</v>
      </c>
    </row>
    <row r="14" spans="1:34" s="227" customFormat="1" ht="19.899999999999999" customHeight="1">
      <c r="A14" s="182" t="s">
        <v>721</v>
      </c>
      <c r="B14" s="182" t="str">
        <f ca="1">IF(LEN(A14)=0,"",INDEX('Smelter Look-up'!$A:$A,MATCH($A14,'Smelter Look-up'!$E:$E,0)))</f>
        <v>Gold</v>
      </c>
      <c r="C14" s="186" t="str">
        <f ca="1">IF(LEN(A14)=0,"",INDEX('Smelter Look-up'!$C:$C,MATCH($A14,'Smelter Look-up'!$E:$E,0)))</f>
        <v>Rand Refinery (Pty) Ltd.</v>
      </c>
      <c r="D14" s="230"/>
      <c r="E14" s="182" t="str">
        <f ca="1">IF(ISERROR($V14),"",OFFSET('Smelter Look-up'!$D$4,$V14-4,0)&amp;"")</f>
        <v>SOUTH AFRICA</v>
      </c>
      <c r="F14" s="182" t="str">
        <f ca="1">IF(ISERROR($V14),"",OFFSET('Smelter Look-up'!$E$4,$V14-4,0))</f>
        <v>CID001512</v>
      </c>
      <c r="G14" s="182" t="str">
        <f ca="1">IF(C14=$X$4,IF(ISERROR($V14),"Enter smelter details","RMI"),IF(ISERROR($V14),"",OFFSET('Smelter Look-up'!$F$4,$V14-4,0)))</f>
        <v>RMI</v>
      </c>
      <c r="H14" s="183">
        <f ca="1">IF(ISERROR($V14),"",OFFSET('Smelter Look-up'!$G$4,$V14-4,0))</f>
        <v>0</v>
      </c>
      <c r="I14" s="184" t="str">
        <f ca="1">IF(ISERROR($V14),"",OFFSET('Smelter Look-up'!$H$4,$V14-4,0))</f>
        <v>Germiston</v>
      </c>
      <c r="J14" s="184" t="str">
        <f ca="1">IF(ISERROR($V14),"",OFFSET('Smelter Look-up'!$I$4,$V14-4,0))</f>
        <v>Gauteng</v>
      </c>
      <c r="K14" s="224"/>
      <c r="L14" s="224"/>
      <c r="M14" s="224"/>
      <c r="N14" s="224"/>
      <c r="O14" s="224"/>
      <c r="P14" s="185"/>
      <c r="Q14" s="398" t="s">
        <v>15812</v>
      </c>
      <c r="R14" s="182" t="str">
        <f ca="1">IF(ISERROR($V14),"",OFFSET('Smelter Look-up'!$C$4,$V14-4,0)&amp;"")</f>
        <v>Rand Refinery (Pty) Ltd.</v>
      </c>
      <c r="S14" s="181" t="str">
        <f t="shared" ca="1" si="3"/>
        <v>ZA</v>
      </c>
      <c r="T14" s="181" t="str">
        <f ca="1">IF(B14="","",IF(ISERROR(MATCH($J14,SorP!$B$1:$B$6279,0)),"",INDIRECT("'SorP'!$A$"&amp;MATCH($S14&amp;$J14,SorP!C:C,0))))</f>
        <v>ZA-GP</v>
      </c>
      <c r="U14" s="201"/>
      <c r="V14" s="226">
        <f ca="1">IF(C14="",NA(),IF(OR(C14="Smelter not listed",C14="Smelter not yet identified"),MATCH($B14&amp;$D14,'Smelter Look-up'!$J:$J,0),MATCH($B14&amp;$C14,'Smelter Look-up'!$J:$J,0)))</f>
        <v>215</v>
      </c>
      <c r="X14" s="227">
        <f t="shared" ca="1" si="4"/>
        <v>0</v>
      </c>
      <c r="AB14" s="228" t="str">
        <f t="shared" ca="1" si="5"/>
        <v>GoldRand Refinery (Pty) Ltd.</v>
      </c>
    </row>
    <row r="15" spans="1:34" s="227" customFormat="1" ht="19.899999999999999" customHeight="1">
      <c r="A15" s="182" t="s">
        <v>654</v>
      </c>
      <c r="B15" s="182" t="str">
        <f ca="1">IF(LEN(A15)=0,"",INDEX('Smelter Look-up'!$A:$A,MATCH($A15,'Smelter Look-up'!$E:$E,0)))</f>
        <v>Gold</v>
      </c>
      <c r="C15" s="186" t="str">
        <f ca="1">IF(LEN(A15)=0,"",INDEX('Smelter Look-up'!$C:$C,MATCH($A15,'Smelter Look-up'!$E:$E,0)))</f>
        <v>Argor-Heraeus S.A.</v>
      </c>
      <c r="D15" s="230"/>
      <c r="E15" s="182" t="str">
        <f ca="1">IF(ISERROR($V15),"",OFFSET('Smelter Look-up'!$D$4,$V15-4,0)&amp;"")</f>
        <v>SWITZERLAND</v>
      </c>
      <c r="F15" s="182" t="str">
        <f ca="1">IF(ISERROR($V15),"",OFFSET('Smelter Look-up'!$E$4,$V15-4,0))</f>
        <v>CID000077</v>
      </c>
      <c r="G15" s="182" t="str">
        <f ca="1">IF(C15=$X$4,IF(ISERROR($V15),"Enter smelter details","RMI"),IF(ISERROR($V15),"",OFFSET('Smelter Look-up'!$F$4,$V15-4,0)))</f>
        <v>RMI</v>
      </c>
      <c r="H15" s="183">
        <f ca="1">IF(ISERROR($V15),"",OFFSET('Smelter Look-up'!$G$4,$V15-4,0))</f>
        <v>0</v>
      </c>
      <c r="I15" s="184" t="str">
        <f ca="1">IF(ISERROR($V15),"",OFFSET('Smelter Look-up'!$H$4,$V15-4,0))</f>
        <v>Mendrisio</v>
      </c>
      <c r="J15" s="184" t="str">
        <f ca="1">IF(ISERROR($V15),"",OFFSET('Smelter Look-up'!$I$4,$V15-4,0))</f>
        <v>Ticino</v>
      </c>
      <c r="K15" s="224"/>
      <c r="L15" s="224"/>
      <c r="M15" s="224"/>
      <c r="N15" s="224"/>
      <c r="O15" s="224"/>
      <c r="P15" s="185"/>
      <c r="Q15" s="398" t="s">
        <v>15812</v>
      </c>
      <c r="R15" s="182" t="str">
        <f ca="1">IF(ISERROR($V15),"",OFFSET('Smelter Look-up'!$C$4,$V15-4,0)&amp;"")</f>
        <v>Argor-Heraeus S.A.</v>
      </c>
      <c r="S15" s="181" t="str">
        <f t="shared" ca="1" si="3"/>
        <v>CH</v>
      </c>
      <c r="T15" s="181" t="str">
        <f ca="1">IF(B15="","",IF(ISERROR(MATCH($J15,SorP!$B$1:$B$6279,0)),"",INDIRECT("'SorP'!$A$"&amp;MATCH($S15&amp;$J15,SorP!C:C,0))))</f>
        <v>CH-TI</v>
      </c>
      <c r="U15" s="201"/>
      <c r="V15" s="226">
        <f ca="1">IF(C15="",NA(),IF(OR(C15="Smelter not listed",C15="Smelter not yet identified"),MATCH($B15&amp;$D15,'Smelter Look-up'!$J:$J,0),MATCH($B15&amp;$C15,'Smelter Look-up'!$J:$J,0)))</f>
        <v>28</v>
      </c>
      <c r="X15" s="227">
        <f t="shared" ca="1" si="4"/>
        <v>0</v>
      </c>
      <c r="AB15" s="228" t="str">
        <f t="shared" ca="1" si="5"/>
        <v>GoldArgor-Heraeus S.A.</v>
      </c>
    </row>
    <row r="16" spans="1:34" s="227" customFormat="1" ht="19.899999999999999" customHeight="1">
      <c r="A16" s="182" t="s">
        <v>705</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398" t="s">
        <v>15812</v>
      </c>
      <c r="R16" s="182" t="str">
        <f ca="1">IF(ISERROR($V16),"",OFFSET('Smelter Look-up'!$C$4,$V16-4,0)&amp;"")</f>
        <v>Metalor Technologies S.A.</v>
      </c>
      <c r="S16" s="181" t="str">
        <f t="shared" ca="1" si="3"/>
        <v>CH</v>
      </c>
      <c r="T16" s="181" t="str">
        <f ca="1">IF(B16="","",IF(ISERROR(MATCH($J16,SorP!$B$1:$B$6279,0)),"",INDIRECT("'SorP'!$A$"&amp;MATCH($S16&amp;$J16,SorP!C:C,0))))</f>
        <v>CH-NE</v>
      </c>
      <c r="U16" s="201"/>
      <c r="V16" s="226">
        <f ca="1">IF(C16="",NA(),IF(OR(C16="Smelter not listed",C16="Smelter not yet identified"),MATCH($B16&amp;$D16,'Smelter Look-up'!$J:$J,0),MATCH($B16&amp;$C16,'Smelter Look-up'!$J:$J,0)))</f>
        <v>175</v>
      </c>
      <c r="X16" s="227">
        <f t="shared" ca="1" si="4"/>
        <v>0</v>
      </c>
      <c r="AB16" s="228" t="str">
        <f t="shared" ca="1" si="5"/>
        <v>GoldMetalor Technologies S.A.</v>
      </c>
    </row>
    <row r="17" spans="1:28" s="227" customFormat="1" ht="19.899999999999999" customHeight="1">
      <c r="A17" s="182" t="s">
        <v>716</v>
      </c>
      <c r="B17" s="182" t="str">
        <f ca="1">IF(LEN(A17)=0,"",INDEX('Smelter Look-up'!$A:$A,MATCH($A17,'Smelter Look-up'!$E:$E,0)))</f>
        <v>Gold</v>
      </c>
      <c r="C17" s="186" t="str">
        <f ca="1">IF(LEN(A17)=0,"",INDEX('Smelter Look-up'!$C:$C,MATCH($A17,'Smelter Look-up'!$E:$E,0)))</f>
        <v>MKS PAMP SA</v>
      </c>
      <c r="D17" s="230"/>
      <c r="E17" s="182" t="str">
        <f ca="1">IF(ISERROR($V17),"",OFFSET('Smelter Look-up'!$D$4,$V17-4,0)&amp;"")</f>
        <v>SWITZERLAND</v>
      </c>
      <c r="F17" s="182" t="str">
        <f ca="1">IF(ISERROR($V17),"",OFFSET('Smelter Look-up'!$E$4,$V17-4,0))</f>
        <v>CID001352</v>
      </c>
      <c r="G17" s="182" t="str">
        <f ca="1">IF(C17=$X$4,IF(ISERROR($V17),"Enter smelter details","RMI"),IF(ISERROR($V17),"",OFFSET('Smelter Look-up'!$F$4,$V17-4,0)))</f>
        <v>RMI</v>
      </c>
      <c r="H17" s="183">
        <f ca="1">IF(ISERROR($V17),"",OFFSET('Smelter Look-up'!$G$4,$V17-4,0))</f>
        <v>0</v>
      </c>
      <c r="I17" s="184" t="str">
        <f ca="1">IF(ISERROR($V17),"",OFFSET('Smelter Look-up'!$H$4,$V17-4,0))</f>
        <v>Geneva</v>
      </c>
      <c r="J17" s="184" t="str">
        <f ca="1">IF(ISERROR($V17),"",OFFSET('Smelter Look-up'!$I$4,$V17-4,0))</f>
        <v>Genève</v>
      </c>
      <c r="K17" s="224"/>
      <c r="L17" s="224"/>
      <c r="M17" s="224"/>
      <c r="N17" s="224"/>
      <c r="O17" s="224"/>
      <c r="P17" s="185"/>
      <c r="Q17" s="398" t="s">
        <v>15812</v>
      </c>
      <c r="R17" s="182" t="str">
        <f ca="1">IF(ISERROR($V17),"",OFFSET('Smelter Look-up'!$C$4,$V17-4,0)&amp;"")</f>
        <v>MKS PAMP SA</v>
      </c>
      <c r="S17" s="181" t="str">
        <f t="shared" ca="1" si="3"/>
        <v>CH</v>
      </c>
      <c r="T17" s="181" t="str">
        <f ca="1">IF(B17="","",IF(ISERROR(MATCH($J17,SorP!$B$1:$B$6279,0)),"",INDIRECT("'SorP'!$A$"&amp;MATCH($S17&amp;$J17,SorP!C:C,0))))</f>
        <v>CH-GE</v>
      </c>
      <c r="U17" s="201"/>
      <c r="V17" s="226">
        <f ca="1">IF(C17="",NA(),IF(OR(C17="Smelter not listed",C17="Smelter not yet identified"),MATCH($B17&amp;$D17,'Smelter Look-up'!$J:$J,0),MATCH($B17&amp;$C17,'Smelter Look-up'!$J:$J,0)))</f>
        <v>184</v>
      </c>
      <c r="X17" s="227">
        <f t="shared" ca="1" si="4"/>
        <v>0</v>
      </c>
      <c r="AB17" s="228" t="str">
        <f t="shared" ca="1" si="5"/>
        <v>GoldMKS PAMP SA</v>
      </c>
    </row>
    <row r="18" spans="1:28" s="227" customFormat="1" ht="38.25">
      <c r="A18" s="182" t="s">
        <v>738</v>
      </c>
      <c r="B18" s="182" t="str">
        <f ca="1">IF(LEN(A18)=0,"",INDEX('Smelter Look-up'!$A:$A,MATCH($A18,'Smelter Look-up'!$E:$E,0)))</f>
        <v>Gold</v>
      </c>
      <c r="C18" s="186" t="str">
        <f ca="1">IF(LEN(A18)=0,"",INDEX('Smelter Look-up'!$C:$C,MATCH($A18,'Smelter Look-up'!$E:$E,0)))</f>
        <v>Valcambi S.A.</v>
      </c>
      <c r="D18" s="230"/>
      <c r="E18" s="182" t="str">
        <f ca="1">IF(ISERROR($V18),"",OFFSET('Smelter Look-up'!$D$4,$V18-4,0)&amp;"")</f>
        <v>SWITZERLAND</v>
      </c>
      <c r="F18" s="182" t="str">
        <f ca="1">IF(ISERROR($V18),"",OFFSET('Smelter Look-up'!$E$4,$V18-4,0))</f>
        <v>CID002003</v>
      </c>
      <c r="G18" s="182" t="str">
        <f ca="1">IF(C18=$X$4,IF(ISERROR($V18),"Enter smelter details","RMI"),IF(ISERROR($V18),"",OFFSET('Smelter Look-up'!$F$4,$V18-4,0)))</f>
        <v>RMI</v>
      </c>
      <c r="H18" s="183">
        <f ca="1">IF(ISERROR($V18),"",OFFSET('Smelter Look-up'!$G$4,$V18-4,0))</f>
        <v>0</v>
      </c>
      <c r="I18" s="184" t="str">
        <f ca="1">IF(ISERROR($V18),"",OFFSET('Smelter Look-up'!$H$4,$V18-4,0))</f>
        <v>Balerna</v>
      </c>
      <c r="J18" s="184" t="str">
        <f ca="1">IF(ISERROR($V18),"",OFFSET('Smelter Look-up'!$I$4,$V18-4,0))</f>
        <v>Ticino</v>
      </c>
      <c r="K18" s="224"/>
      <c r="L18" s="224"/>
      <c r="M18" s="224"/>
      <c r="N18" s="224"/>
      <c r="O18" s="224"/>
      <c r="P18" s="185"/>
      <c r="Q18" s="398" t="s">
        <v>15812</v>
      </c>
      <c r="R18" s="182" t="str">
        <f ca="1">IF(ISERROR($V18),"",OFFSET('Smelter Look-up'!$C$4,$V18-4,0)&amp;"")</f>
        <v>Valcambi S.A.</v>
      </c>
      <c r="S18" s="181" t="str">
        <f t="shared" ca="1" si="3"/>
        <v>CH</v>
      </c>
      <c r="T18" s="181" t="str">
        <f ca="1">IF(B18="","",IF(ISERROR(MATCH($J18,SorP!$B$1:$B$6279,0)),"",INDIRECT("'SorP'!$A$"&amp;MATCH($S18&amp;$J18,SorP!C:C,0))))</f>
        <v>CH-TI</v>
      </c>
      <c r="U18" s="201"/>
      <c r="V18" s="226">
        <f ca="1">IF(C18="",NA(),IF(OR(C18="Smelter not listed",C18="Smelter not yet identified"),MATCH($B18&amp;$D18,'Smelter Look-up'!$J:$J,0),MATCH($B18&amp;$C18,'Smelter Look-up'!$J:$J,0)))</f>
        <v>295</v>
      </c>
      <c r="X18" s="227">
        <f t="shared" ca="1" si="4"/>
        <v>0</v>
      </c>
      <c r="AB18" s="228" t="str">
        <f t="shared" ca="1" si="5"/>
        <v>GoldValcambi S.A.</v>
      </c>
    </row>
    <row r="19" spans="1:28" s="227" customFormat="1" ht="114.75">
      <c r="A19" s="182" t="s">
        <v>743</v>
      </c>
      <c r="B19" s="182" t="str">
        <f ca="1">IF(LEN(A19)=0,"",INDEX('Smelter Look-up'!$A:$A,MATCH($A19,'Smelter Look-up'!$E:$E,0)))</f>
        <v>Gold</v>
      </c>
      <c r="C19" s="186" t="str">
        <f ca="1">IF(LEN(A19)=0,"",INDEX('Smelter Look-up'!$C:$C,MATCH($A19,'Smelter Look-up'!$E:$E,0)))</f>
        <v>Zhongyuan Gold Smelter of Zhongjin Gold Corporation</v>
      </c>
      <c r="D19" s="230"/>
      <c r="E19" s="182" t="str">
        <f ca="1">IF(ISERROR($V19),"",OFFSET('Smelter Look-up'!$D$4,$V19-4,0)&amp;"")</f>
        <v>CHINA</v>
      </c>
      <c r="F19" s="182" t="str">
        <f ca="1">IF(ISERROR($V19),"",OFFSET('Smelter Look-up'!$E$4,$V19-4,0))</f>
        <v>CID002224</v>
      </c>
      <c r="G19" s="182" t="str">
        <f ca="1">IF(C19=$X$4,IF(ISERROR($V19),"Enter smelter details","RMI"),IF(ISERROR($V19),"",OFFSET('Smelter Look-up'!$F$4,$V19-4,0)))</f>
        <v>RMI</v>
      </c>
      <c r="H19" s="183">
        <f ca="1">IF(ISERROR($V19),"",OFFSET('Smelter Look-up'!$G$4,$V19-4,0))</f>
        <v>0</v>
      </c>
      <c r="I19" s="184" t="str">
        <f ca="1">IF(ISERROR($V19),"",OFFSET('Smelter Look-up'!$H$4,$V19-4,0))</f>
        <v>Sanmenxia</v>
      </c>
      <c r="J19" s="184" t="str">
        <f ca="1">IF(ISERROR($V19),"",OFFSET('Smelter Look-up'!$I$4,$V19-4,0))</f>
        <v>Henan Sheng</v>
      </c>
      <c r="K19" s="224"/>
      <c r="L19" s="224"/>
      <c r="M19" s="224"/>
      <c r="N19" s="224"/>
      <c r="O19" s="224"/>
      <c r="P19" s="185"/>
      <c r="Q19" s="398" t="s">
        <v>15812</v>
      </c>
      <c r="R19" s="182" t="str">
        <f ca="1">IF(ISERROR($V19),"",OFFSET('Smelter Look-up'!$C$4,$V19-4,0)&amp;"")</f>
        <v>Zhongyuan Gold Smelter of Zhongjin Gold Corporation</v>
      </c>
      <c r="S19" s="181" t="str">
        <f t="shared" ca="1" si="3"/>
        <v>CN</v>
      </c>
      <c r="T19" s="181" t="str">
        <f ca="1">IF(B19="","",IF(ISERROR(MATCH($J19,SorP!$B$1:$B$6279,0)),"",INDIRECT("'SorP'!$A$"&amp;MATCH($S19&amp;$J19,SorP!C:C,0))))</f>
        <v>CN-HA</v>
      </c>
      <c r="U19" s="201"/>
      <c r="V19" s="226">
        <f ca="1">IF(C19="",NA(),IF(OR(C19="Smelter not listed",C19="Smelter not yet identified"),MATCH($B19&amp;$D19,'Smelter Look-up'!$J:$J,0),MATCH($B19&amp;$C19,'Smelter Look-up'!$J:$J,0)))</f>
        <v>316</v>
      </c>
      <c r="X19" s="227">
        <f t="shared" ca="1" si="4"/>
        <v>0</v>
      </c>
      <c r="AB19" s="228" t="str">
        <f t="shared" ca="1" si="5"/>
        <v>GoldZhongyuan Gold Smelter of Zhongjin Gold Corporation</v>
      </c>
    </row>
    <row r="20" spans="1:28" s="227" customFormat="1" ht="102">
      <c r="A20" s="182" t="s">
        <v>726</v>
      </c>
      <c r="B20" s="182" t="str">
        <f ca="1">IF(LEN(A20)=0,"",INDEX('Smelter Look-up'!$A:$A,MATCH($A20,'Smelter Look-up'!$E:$E,0)))</f>
        <v>Gold</v>
      </c>
      <c r="C20" s="186" t="str">
        <f ca="1">IF(LEN(A20)=0,"",INDEX('Smelter Look-up'!$C:$C,MATCH($A20,'Smelter Look-up'!$E:$E,0)))</f>
        <v>Shandong Zhaojin Gold &amp; Silver Refinery Co., Ltd.</v>
      </c>
      <c r="D20" s="230"/>
      <c r="E20" s="182" t="str">
        <f ca="1">IF(ISERROR($V20),"",OFFSET('Smelter Look-up'!$D$4,$V20-4,0)&amp;"")</f>
        <v>CHINA</v>
      </c>
      <c r="F20" s="182" t="str">
        <f ca="1">IF(ISERROR($V20),"",OFFSET('Smelter Look-up'!$E$4,$V20-4,0))</f>
        <v>CID001622</v>
      </c>
      <c r="G20" s="182" t="str">
        <f ca="1">IF(C20=$X$4,IF(ISERROR($V20),"Enter smelter details","RMI"),IF(ISERROR($V20),"",OFFSET('Smelter Look-up'!$F$4,$V20-4,0)))</f>
        <v>RMI</v>
      </c>
      <c r="H20" s="183">
        <f ca="1">IF(ISERROR($V20),"",OFFSET('Smelter Look-up'!$G$4,$V20-4,0))</f>
        <v>0</v>
      </c>
      <c r="I20" s="184" t="str">
        <f ca="1">IF(ISERROR($V20),"",OFFSET('Smelter Look-up'!$H$4,$V20-4,0))</f>
        <v>Zhaoyuan</v>
      </c>
      <c r="J20" s="184" t="str">
        <f ca="1">IF(ISERROR($V20),"",OFFSET('Smelter Look-up'!$I$4,$V20-4,0))</f>
        <v>Shandong Sheng</v>
      </c>
      <c r="K20" s="224"/>
      <c r="L20" s="224"/>
      <c r="M20" s="224"/>
      <c r="N20" s="224"/>
      <c r="O20" s="224"/>
      <c r="P20" s="185"/>
      <c r="Q20" s="398" t="s">
        <v>15812</v>
      </c>
      <c r="R20" s="182" t="str">
        <f ca="1">IF(ISERROR($V20),"",OFFSET('Smelter Look-up'!$C$4,$V20-4,0)&amp;"")</f>
        <v>Shandong Zhaojin Gold &amp; Silver Refinery Co., Ltd.</v>
      </c>
      <c r="S20" s="181" t="str">
        <f t="shared" ca="1" si="3"/>
        <v>CN</v>
      </c>
      <c r="T20" s="181" t="str">
        <f ca="1">IF(B20="","",IF(ISERROR(MATCH($J20,SorP!$B$1:$B$6279,0)),"",INDIRECT("'SorP'!$A$"&amp;MATCH($S20&amp;$J20,SorP!C:C,0))))</f>
        <v>CN-SD</v>
      </c>
      <c r="U20" s="201"/>
      <c r="V20" s="226">
        <f ca="1">IF(C20="",NA(),IF(OR(C20="Smelter not listed",C20="Smelter not yet identified"),MATCH($B20&amp;$D20,'Smelter Look-up'!$J:$J,0),MATCH($B20&amp;$C20,'Smelter Look-up'!$J:$J,0)))</f>
        <v>246</v>
      </c>
      <c r="X20" s="227">
        <f t="shared" ca="1" si="4"/>
        <v>0</v>
      </c>
      <c r="AB20" s="228" t="str">
        <f t="shared" ca="1" si="5"/>
        <v>GoldShandong Zhaojin Gold &amp; Silver Refinery Co., Ltd.</v>
      </c>
    </row>
    <row r="21" spans="1:28" s="227" customFormat="1" ht="76.5">
      <c r="A21" s="182" t="s">
        <v>1620</v>
      </c>
      <c r="B21" s="182" t="str">
        <f ca="1">IF(LEN(A21)=0,"",INDEX('Smelter Look-up'!$A:$A,MATCH($A21,'Smelter Look-up'!$E:$E,0)))</f>
        <v>Gold</v>
      </c>
      <c r="C21" s="186" t="str">
        <f ca="1">IF(LEN(A21)=0,"",INDEX('Smelter Look-up'!$C:$C,MATCH($A21,'Smelter Look-up'!$E:$E,0)))</f>
        <v>Metalor Technologies (Suzhou) Ltd.</v>
      </c>
      <c r="D21" s="230"/>
      <c r="E21" s="182" t="str">
        <f ca="1">IF(ISERROR($V21),"",OFFSET('Smelter Look-up'!$D$4,$V21-4,0)&amp;"")</f>
        <v>CHINA</v>
      </c>
      <c r="F21" s="182" t="str">
        <f ca="1">IF(ISERROR($V21),"",OFFSET('Smelter Look-up'!$E$4,$V21-4,0))</f>
        <v>CID001147</v>
      </c>
      <c r="G21" s="182" t="str">
        <f ca="1">IF(C21=$X$4,IF(ISERROR($V21),"Enter smelter details","RMI"),IF(ISERROR($V21),"",OFFSET('Smelter Look-up'!$F$4,$V21-4,0)))</f>
        <v>RMI</v>
      </c>
      <c r="H21" s="183">
        <f ca="1">IF(ISERROR($V21),"",OFFSET('Smelter Look-up'!$G$4,$V21-4,0))</f>
        <v>0</v>
      </c>
      <c r="I21" s="184" t="str">
        <f ca="1">IF(ISERROR($V21),"",OFFSET('Smelter Look-up'!$H$4,$V21-4,0))</f>
        <v>Suzhou</v>
      </c>
      <c r="J21" s="184" t="str">
        <f ca="1">IF(ISERROR($V21),"",OFFSET('Smelter Look-up'!$I$4,$V21-4,0))</f>
        <v>Jiangsu Sheng</v>
      </c>
      <c r="K21" s="224"/>
      <c r="L21" s="224"/>
      <c r="M21" s="224"/>
      <c r="N21" s="224"/>
      <c r="O21" s="224"/>
      <c r="P21" s="185"/>
      <c r="Q21" s="398" t="s">
        <v>15812</v>
      </c>
      <c r="R21" s="182" t="str">
        <f ca="1">IF(ISERROR($V21),"",OFFSET('Smelter Look-up'!$C$4,$V21-4,0)&amp;"")</f>
        <v>Metalor Technologies (Suzhou) Ltd.</v>
      </c>
      <c r="S21" s="181" t="str">
        <f t="shared" ca="1" si="3"/>
        <v>CN</v>
      </c>
      <c r="T21" s="181" t="str">
        <f ca="1">IF(B21="","",IF(ISERROR(MATCH($J21,SorP!$B$1:$B$6279,0)),"",INDIRECT("'SorP'!$A$"&amp;MATCH($S21&amp;$J21,SorP!C:C,0))))</f>
        <v>CN-JS</v>
      </c>
      <c r="U21" s="201"/>
      <c r="V21" s="226">
        <f ca="1">IF(C21="",NA(),IF(OR(C21="Smelter not listed",C21="Smelter not yet identified"),MATCH($B21&amp;$D21,'Smelter Look-up'!$J:$J,0),MATCH($B21&amp;$C21,'Smelter Look-up'!$J:$J,0)))</f>
        <v>174</v>
      </c>
      <c r="X21" s="227">
        <f t="shared" ca="1" si="4"/>
        <v>0</v>
      </c>
      <c r="AB21" s="228" t="str">
        <f t="shared" ca="1" si="5"/>
        <v>GoldMetalor Technologies (Suzhou) Ltd.</v>
      </c>
    </row>
    <row r="22" spans="1:28" s="227" customFormat="1" ht="102">
      <c r="A22" s="182" t="s">
        <v>704</v>
      </c>
      <c r="B22" s="182" t="str">
        <f ca="1">IF(LEN(A22)=0,"",INDEX('Smelter Look-up'!$A:$A,MATCH($A22,'Smelter Look-up'!$E:$E,0)))</f>
        <v>Gold</v>
      </c>
      <c r="C22" s="186" t="str">
        <f ca="1">IF(LEN(A22)=0,"",INDEX('Smelter Look-up'!$C:$C,MATCH($A22,'Smelter Look-up'!$E:$E,0)))</f>
        <v>Metalor Technologies (Singapore) Pte., Ltd.</v>
      </c>
      <c r="D22" s="230"/>
      <c r="E22" s="182" t="str">
        <f ca="1">IF(ISERROR($V22),"",OFFSET('Smelter Look-up'!$D$4,$V22-4,0)&amp;"")</f>
        <v>SINGAPORE</v>
      </c>
      <c r="F22" s="182" t="str">
        <f ca="1">IF(ISERROR($V22),"",OFFSET('Smelter Look-up'!$E$4,$V22-4,0))</f>
        <v>CID001152</v>
      </c>
      <c r="G22" s="182" t="str">
        <f ca="1">IF(C22=$X$4,IF(ISERROR($V22),"Enter smelter details","RMI"),IF(ISERROR($V22),"",OFFSET('Smelter Look-up'!$F$4,$V22-4,0)))</f>
        <v>RMI</v>
      </c>
      <c r="H22" s="183">
        <f ca="1">IF(ISERROR($V22),"",OFFSET('Smelter Look-up'!$G$4,$V22-4,0))</f>
        <v>0</v>
      </c>
      <c r="I22" s="184" t="str">
        <f ca="1">IF(ISERROR($V22),"",OFFSET('Smelter Look-up'!$H$4,$V22-4,0))</f>
        <v>Singapore</v>
      </c>
      <c r="J22" s="184" t="str">
        <f ca="1">IF(ISERROR($V22),"",OFFSET('Smelter Look-up'!$I$4,$V22-4,0))</f>
        <v>South West</v>
      </c>
      <c r="K22" s="224"/>
      <c r="L22" s="224"/>
      <c r="M22" s="224"/>
      <c r="N22" s="224"/>
      <c r="O22" s="224"/>
      <c r="P22" s="185"/>
      <c r="Q22" s="398" t="s">
        <v>15812</v>
      </c>
      <c r="R22" s="182" t="str">
        <f ca="1">IF(ISERROR($V22),"",OFFSET('Smelter Look-up'!$C$4,$V22-4,0)&amp;"")</f>
        <v>Metalor Technologies (Singapore) Pte., Ltd.</v>
      </c>
      <c r="S22" s="181" t="str">
        <f t="shared" ca="1" si="3"/>
        <v>SG</v>
      </c>
      <c r="T22" s="181" t="str">
        <f ca="1">IF(B22="","",IF(ISERROR(MATCH($J22,SorP!$B$1:$B$6279,0)),"",INDIRECT("'SorP'!$A$"&amp;MATCH($S22&amp;$J22,SorP!C:C,0))))</f>
        <v>SG-05</v>
      </c>
      <c r="U22" s="201"/>
      <c r="V22" s="226">
        <f ca="1">IF(C22="",NA(),IF(OR(C22="Smelter not listed",C22="Smelter not yet identified"),MATCH($B22&amp;$D22,'Smelter Look-up'!$J:$J,0),MATCH($B22&amp;$C22,'Smelter Look-up'!$J:$J,0)))</f>
        <v>173</v>
      </c>
      <c r="X22" s="227">
        <f t="shared" ca="1" si="4"/>
        <v>0</v>
      </c>
      <c r="AB22" s="228" t="str">
        <f t="shared" ca="1" si="5"/>
        <v>GoldMetalor Technologies (Singapore) Pte., Ltd.</v>
      </c>
    </row>
    <row r="23" spans="1:28" s="227" customFormat="1" ht="63.75">
      <c r="A23" s="182" t="s">
        <v>706</v>
      </c>
      <c r="B23" s="182" t="str">
        <f ca="1">IF(LEN(A23)=0,"",INDEX('Smelter Look-up'!$A:$A,MATCH($A23,'Smelter Look-up'!$E:$E,0)))</f>
        <v>Gold</v>
      </c>
      <c r="C23" s="186" t="str">
        <f ca="1">IF(LEN(A23)=0,"",INDEX('Smelter Look-up'!$C:$C,MATCH($A23,'Smelter Look-up'!$E:$E,0)))</f>
        <v>Metalor USA Refining Corporation</v>
      </c>
      <c r="D23" s="230"/>
      <c r="E23" s="182" t="str">
        <f ca="1">IF(ISERROR($V23),"",OFFSET('Smelter Look-up'!$D$4,$V23-4,0)&amp;"")</f>
        <v>UNITED STATES OF AMERICA</v>
      </c>
      <c r="F23" s="182" t="str">
        <f ca="1">IF(ISERROR($V23),"",OFFSET('Smelter Look-up'!$E$4,$V23-4,0))</f>
        <v>CID001157</v>
      </c>
      <c r="G23" s="182" t="str">
        <f ca="1">IF(C23=$X$4,IF(ISERROR($V23),"Enter smelter details","RMI"),IF(ISERROR($V23),"",OFFSET('Smelter Look-up'!$F$4,$V23-4,0)))</f>
        <v>RMI</v>
      </c>
      <c r="H23" s="183">
        <f ca="1">IF(ISERROR($V23),"",OFFSET('Smelter Look-up'!$G$4,$V23-4,0))</f>
        <v>0</v>
      </c>
      <c r="I23" s="184" t="str">
        <f ca="1">IF(ISERROR($V23),"",OFFSET('Smelter Look-up'!$H$4,$V23-4,0))</f>
        <v>North Attleboro</v>
      </c>
      <c r="J23" s="184" t="str">
        <f ca="1">IF(ISERROR($V23),"",OFFSET('Smelter Look-up'!$I$4,$V23-4,0))</f>
        <v>Massachusetts</v>
      </c>
      <c r="K23" s="224"/>
      <c r="L23" s="224"/>
      <c r="M23" s="224"/>
      <c r="N23" s="224"/>
      <c r="O23" s="224"/>
      <c r="P23" s="185"/>
      <c r="Q23" s="398" t="s">
        <v>15812</v>
      </c>
      <c r="R23" s="182" t="str">
        <f ca="1">IF(ISERROR($V23),"",OFFSET('Smelter Look-up'!$C$4,$V23-4,0)&amp;"")</f>
        <v>Metalor USA Refining Corporation</v>
      </c>
      <c r="S23" s="181" t="str">
        <f t="shared" ca="1" si="3"/>
        <v>US</v>
      </c>
      <c r="T23" s="181" t="str">
        <f ca="1">IF(B23="","",IF(ISERROR(MATCH($J23,SorP!$B$1:$B$6279,0)),"",INDIRECT("'SorP'!$A$"&amp;MATCH($S23&amp;$J23,SorP!C:C,0))))</f>
        <v>US-MA</v>
      </c>
      <c r="U23" s="201"/>
      <c r="V23" s="226">
        <f ca="1">IF(C23="",NA(),IF(OR(C23="Smelter not listed",C23="Smelter not yet identified"),MATCH($B23&amp;$D23,'Smelter Look-up'!$J:$J,0),MATCH($B23&amp;$C23,'Smelter Look-up'!$J:$J,0)))</f>
        <v>176</v>
      </c>
      <c r="X23" s="227">
        <f t="shared" ca="1" si="4"/>
        <v>0</v>
      </c>
      <c r="AB23" s="228" t="str">
        <f t="shared" ca="1" si="5"/>
        <v>GoldMetalor USA Refining Corporation</v>
      </c>
    </row>
    <row r="24" spans="1:28" s="227" customFormat="1" ht="89.25">
      <c r="A24" s="182" t="s">
        <v>787</v>
      </c>
      <c r="B24" s="182" t="str">
        <f ca="1">IF(LEN(A24)=0,"",INDEX('Smelter Look-up'!$A:$A,MATCH($A24,'Smelter Look-up'!$E:$E,0)))</f>
        <v>Tin</v>
      </c>
      <c r="C24" s="186" t="str">
        <f ca="1">IF(LEN(A24)=0,"",INDEX('Smelter Look-up'!$C:$C,MATCH($A24,'Smelter Look-up'!$E:$E,0)))</f>
        <v>Tin Smelting Branch of Yunnan Tin Co., Ltd.</v>
      </c>
      <c r="D24" s="230"/>
      <c r="E24" s="182" t="str">
        <f ca="1">IF(ISERROR($V24),"",OFFSET('Smelter Look-up'!$D$4,$V24-4,0)&amp;"")</f>
        <v>CHINA</v>
      </c>
      <c r="F24" s="182" t="str">
        <f ca="1">IF(ISERROR($V24),"",OFFSET('Smelter Look-up'!$E$4,$V24-4,0))</f>
        <v>CID002180</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398" t="s">
        <v>15812</v>
      </c>
      <c r="R24" s="182" t="str">
        <f ca="1">IF(ISERROR($V24),"",OFFSET('Smelter Look-up'!$C$4,$V24-4,0)&amp;"")</f>
        <v>Tin Smelting Branch of Yunnan Tin Co., Ltd.</v>
      </c>
      <c r="S24" s="181" t="str">
        <f t="shared" ca="1" si="3"/>
        <v>CN</v>
      </c>
      <c r="T24" s="181" t="str">
        <f ca="1">IF(B24="","",IF(ISERROR(MATCH($J24,SorP!$B$1:$B$6279,0)),"",INDIRECT("'SorP'!$A$"&amp;MATCH($S24&amp;$J24,SorP!C:C,0))))</f>
        <v>CN-YN</v>
      </c>
      <c r="U24" s="201"/>
      <c r="V24" s="226">
        <f ca="1">IF(C24="",NA(),IF(OR(C24="Smelter not listed",C24="Smelter not yet identified"),MATCH($B24&amp;$D24,'Smelter Look-up'!$J:$J,0),MATCH($B24&amp;$C24,'Smelter Look-up'!$J:$J,0)))</f>
        <v>529</v>
      </c>
      <c r="X24" s="227">
        <f t="shared" ca="1" si="4"/>
        <v>0</v>
      </c>
      <c r="AB24" s="228" t="str">
        <f t="shared" ca="1" si="5"/>
        <v>TinTin Smelting Branch of Yunnan Tin Co., Ltd.</v>
      </c>
    </row>
    <row r="25" spans="1:28" s="227" customFormat="1" ht="102">
      <c r="A25" s="182" t="s">
        <v>786</v>
      </c>
      <c r="B25" s="182" t="str">
        <f ca="1">IF(LEN(A25)=0,"",INDEX('Smelter Look-up'!$A:$A,MATCH($A25,'Smelter Look-up'!$E:$E,0)))</f>
        <v>Tin</v>
      </c>
      <c r="C25" s="186" t="str">
        <f ca="1">IF(LEN(A25)=0,"",INDEX('Smelter Look-up'!$C:$C,MATCH($A25,'Smelter Look-up'!$E:$E,0)))</f>
        <v>Yunnan Chengfeng Non-ferrous Metals Co., Ltd.</v>
      </c>
      <c r="D25" s="230"/>
      <c r="E25" s="182" t="str">
        <f ca="1">IF(ISERROR($V25),"",OFFSET('Smelter Look-up'!$D$4,$V25-4,0)&amp;"")</f>
        <v>CHINA</v>
      </c>
      <c r="F25" s="182" t="str">
        <f ca="1">IF(ISERROR($V25),"",OFFSET('Smelter Look-up'!$E$4,$V25-4,0))</f>
        <v>CID002158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398" t="s">
        <v>15812</v>
      </c>
      <c r="R25" s="182" t="str">
        <f ca="1">IF(ISERROR($V25),"",OFFSET('Smelter Look-up'!$C$4,$V25-4,0)&amp;"")</f>
        <v>Yunnan Chengfeng Non-ferrous Metals Co., Ltd.</v>
      </c>
      <c r="S25" s="181" t="str">
        <f t="shared" ca="1" si="3"/>
        <v>CN</v>
      </c>
      <c r="T25" s="181" t="str">
        <f ca="1">IF(B25="","",IF(ISERROR(MATCH($J25,SorP!$B$1:$B$6279,0)),"",INDIRECT("'SorP'!$A$"&amp;MATCH($S25&amp;$J25,SorP!C:C,0))))</f>
        <v>CN-YN</v>
      </c>
      <c r="U25" s="201"/>
      <c r="V25" s="226">
        <f ca="1">IF(C25="",NA(),IF(OR(C25="Smelter not listed",C25="Smelter not yet identified"),MATCH($B25&amp;$D25,'Smelter Look-up'!$J:$J,0),MATCH($B25&amp;$C25,'Smelter Look-up'!$J:$J,0)))</f>
        <v>543</v>
      </c>
      <c r="X25" s="227">
        <f t="shared" ca="1" si="4"/>
        <v>0</v>
      </c>
      <c r="AB25" s="228" t="str">
        <f t="shared" ca="1" si="5"/>
        <v>TinYunnan Chengfeng Non-ferrous Metals Co., Ltd.</v>
      </c>
    </row>
    <row r="26" spans="1:28" s="227" customFormat="1" ht="51">
      <c r="A26" s="182" t="s">
        <v>676</v>
      </c>
      <c r="B26" s="182" t="str">
        <f ca="1">IF(LEN(A26)=0,"",INDEX('Smelter Look-up'!$A:$A,MATCH($A26,'Smelter Look-up'!$E:$E,0)))</f>
        <v>Gold</v>
      </c>
      <c r="C26" s="186" t="str">
        <f ca="1">IF(LEN(A26)=0,"",INDEX('Smelter Look-up'!$C:$C,MATCH($A26,'Smelter Look-up'!$E:$E,0)))</f>
        <v>Heimerle + Meule GmbH</v>
      </c>
      <c r="D26" s="230"/>
      <c r="E26" s="182" t="str">
        <f ca="1">IF(ISERROR($V26),"",OFFSET('Smelter Look-up'!$D$4,$V26-4,0)&amp;"")</f>
        <v>GERMANY</v>
      </c>
      <c r="F26" s="182" t="str">
        <f ca="1">IF(ISERROR($V26),"",OFFSET('Smelter Look-up'!$E$4,$V26-4,0))</f>
        <v>CID000694</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t="s">
        <v>15813</v>
      </c>
      <c r="R26" s="182" t="str">
        <f ca="1">IF(ISERROR($V26),"",OFFSET('Smelter Look-up'!$C$4,$V26-4,0)&amp;"")</f>
        <v>Heimerle + Meule GmbH</v>
      </c>
      <c r="S26" s="181" t="str">
        <f t="shared" ca="1" si="3"/>
        <v>DE</v>
      </c>
      <c r="T26" s="181" t="str">
        <f ca="1">IF(B26="","",IF(ISERROR(MATCH($J26,SorP!$B$1:$B$6279,0)),"",INDIRECT("'SorP'!$A$"&amp;MATCH($S26&amp;$J26,SorP!C:C,0))))</f>
        <v>DE-BW</v>
      </c>
      <c r="U26" s="201"/>
      <c r="V26" s="226">
        <f ca="1">IF(C26="",NA(),IF(OR(C26="Smelter not listed",C26="Smelter not yet identified"),MATCH($B26&amp;$D26,'Smelter Look-up'!$J:$J,0),MATCH($B26&amp;$C26,'Smelter Look-up'!$J:$J,0)))</f>
        <v>101</v>
      </c>
      <c r="X26" s="227">
        <f t="shared" ca="1" si="4"/>
        <v>0</v>
      </c>
      <c r="AB26" s="228" t="str">
        <f t="shared" ca="1" si="5"/>
        <v>GoldHeimerle + Meule GmbH</v>
      </c>
    </row>
    <row r="27" spans="1:28" s="227" customFormat="1" ht="63.75">
      <c r="A27" s="182" t="s">
        <v>705</v>
      </c>
      <c r="B27" s="182" t="str">
        <f ca="1">IF(LEN(A27)=0,"",INDEX('Smelter Look-up'!$A:$A,MATCH($A27,'Smelter Look-up'!$E:$E,0)))</f>
        <v>Gold</v>
      </c>
      <c r="C27" s="186" t="str">
        <f ca="1">IF(LEN(A27)=0,"",INDEX('Smelter Look-up'!$C:$C,MATCH($A27,'Smelter Look-up'!$E:$E,0)))</f>
        <v>Metalor Technologies S.A.</v>
      </c>
      <c r="D27" s="230"/>
      <c r="E27" s="182" t="str">
        <f ca="1">IF(ISERROR($V27),"",OFFSET('Smelter Look-up'!$D$4,$V27-4,0)&amp;"")</f>
        <v>SWITZERLAND</v>
      </c>
      <c r="F27" s="182" t="str">
        <f ca="1">IF(ISERROR($V27),"",OFFSET('Smelter Look-up'!$E$4,$V27-4,0))</f>
        <v>CID001153</v>
      </c>
      <c r="G27" s="182" t="str">
        <f ca="1">IF(C27=$X$4,IF(ISERROR($V27),"Enter smelter details","RMI"),IF(ISERROR($V27),"",OFFSET('Smelter Look-up'!$F$4,$V27-4,0)))</f>
        <v>RMI</v>
      </c>
      <c r="H27" s="183">
        <f ca="1">IF(ISERROR($V27),"",OFFSET('Smelter Look-up'!$G$4,$V27-4,0))</f>
        <v>0</v>
      </c>
      <c r="I27" s="184" t="str">
        <f ca="1">IF(ISERROR($V27),"",OFFSET('Smelter Look-up'!$H$4,$V27-4,0))</f>
        <v>Marin</v>
      </c>
      <c r="J27" s="184" t="str">
        <f ca="1">IF(ISERROR($V27),"",OFFSET('Smelter Look-up'!$I$4,$V27-4,0))</f>
        <v>Neuchâtel</v>
      </c>
      <c r="K27" s="224"/>
      <c r="L27" s="224"/>
      <c r="M27" s="224"/>
      <c r="N27" s="224"/>
      <c r="O27" s="224"/>
      <c r="P27" s="185"/>
      <c r="Q27" s="225" t="s">
        <v>15813</v>
      </c>
      <c r="R27" s="182" t="str">
        <f ca="1">IF(ISERROR($V27),"",OFFSET('Smelter Look-up'!$C$4,$V27-4,0)&amp;"")</f>
        <v>Metalor Technologies S.A.</v>
      </c>
      <c r="S27" s="181" t="str">
        <f t="shared" ca="1" si="3"/>
        <v>CH</v>
      </c>
      <c r="T27" s="181" t="str">
        <f ca="1">IF(B27="","",IF(ISERROR(MATCH($J27,SorP!$B$1:$B$6279,0)),"",INDIRECT("'SorP'!$A$"&amp;MATCH($S27&amp;$J27,SorP!C:C,0))))</f>
        <v>CH-NE</v>
      </c>
      <c r="U27" s="201"/>
      <c r="V27" s="226">
        <f ca="1">IF(C27="",NA(),IF(OR(C27="Smelter not listed",C27="Smelter not yet identified"),MATCH($B27&amp;$D27,'Smelter Look-up'!$J:$J,0),MATCH($B27&amp;$C27,'Smelter Look-up'!$J:$J,0)))</f>
        <v>175</v>
      </c>
      <c r="X27" s="227">
        <f t="shared" ca="1" si="4"/>
        <v>0</v>
      </c>
      <c r="AB27" s="228" t="str">
        <f t="shared" ca="1" si="5"/>
        <v>GoldMetalor Technologies S.A.</v>
      </c>
    </row>
    <row r="28" spans="1:28" s="227" customFormat="1" ht="51">
      <c r="A28" s="182" t="s">
        <v>654</v>
      </c>
      <c r="B28" s="182" t="str">
        <f ca="1">IF(LEN(A28)=0,"",INDEX('Smelter Look-up'!$A:$A,MATCH($A28,'Smelter Look-up'!$E:$E,0)))</f>
        <v>Gold</v>
      </c>
      <c r="C28" s="186" t="str">
        <f ca="1">IF(LEN(A28)=0,"",INDEX('Smelter Look-up'!$C:$C,MATCH($A28,'Smelter Look-up'!$E:$E,0)))</f>
        <v>Argor-Heraeus S.A.</v>
      </c>
      <c r="D28" s="230"/>
      <c r="E28" s="182" t="str">
        <f ca="1">IF(ISERROR($V28),"",OFFSET('Smelter Look-up'!$D$4,$V28-4,0)&amp;"")</f>
        <v>SWITZERLAND</v>
      </c>
      <c r="F28" s="182" t="str">
        <f ca="1">IF(ISERROR($V28),"",OFFSET('Smelter Look-up'!$E$4,$V28-4,0))</f>
        <v>CID000077</v>
      </c>
      <c r="G28" s="182" t="str">
        <f ca="1">IF(C28=$X$4,IF(ISERROR($V28),"Enter smelter details","RMI"),IF(ISERROR($V28),"",OFFSET('Smelter Look-up'!$F$4,$V28-4,0)))</f>
        <v>RMI</v>
      </c>
      <c r="H28" s="183">
        <f ca="1">IF(ISERROR($V28),"",OFFSET('Smelter Look-up'!$G$4,$V28-4,0))</f>
        <v>0</v>
      </c>
      <c r="I28" s="184" t="str">
        <f ca="1">IF(ISERROR($V28),"",OFFSET('Smelter Look-up'!$H$4,$V28-4,0))</f>
        <v>Mendrisio</v>
      </c>
      <c r="J28" s="184" t="str">
        <f ca="1">IF(ISERROR($V28),"",OFFSET('Smelter Look-up'!$I$4,$V28-4,0))</f>
        <v>Ticino</v>
      </c>
      <c r="K28" s="224"/>
      <c r="L28" s="224"/>
      <c r="M28" s="224"/>
      <c r="N28" s="224"/>
      <c r="O28" s="224"/>
      <c r="P28" s="185"/>
      <c r="Q28" s="225" t="s">
        <v>15813</v>
      </c>
      <c r="R28" s="182" t="str">
        <f ca="1">IF(ISERROR($V28),"",OFFSET('Smelter Look-up'!$C$4,$V28-4,0)&amp;"")</f>
        <v>Argor-Heraeus S.A.</v>
      </c>
      <c r="S28" s="181" t="str">
        <f t="shared" ca="1" si="3"/>
        <v>CH</v>
      </c>
      <c r="T28" s="181" t="str">
        <f ca="1">IF(B28="","",IF(ISERROR(MATCH($J28,SorP!$B$1:$B$6279,0)),"",INDIRECT("'SorP'!$A$"&amp;MATCH($S28&amp;$J28,SorP!C:C,0))))</f>
        <v>CH-TI</v>
      </c>
      <c r="U28" s="201"/>
      <c r="V28" s="226">
        <f ca="1">IF(C28="",NA(),IF(OR(C28="Smelter not listed",C28="Smelter not yet identified"),MATCH($B28&amp;$D28,'Smelter Look-up'!$J:$J,0),MATCH($B28&amp;$C28,'Smelter Look-up'!$J:$J,0)))</f>
        <v>28</v>
      </c>
      <c r="X28" s="227">
        <f t="shared" ca="1" si="4"/>
        <v>0</v>
      </c>
      <c r="AB28" s="228" t="str">
        <f t="shared" ca="1" si="5"/>
        <v>GoldArgor-Heraeus S.A.</v>
      </c>
    </row>
    <row r="29" spans="1:28" s="227" customFormat="1" ht="25.5">
      <c r="A29" s="182" t="s">
        <v>658</v>
      </c>
      <c r="B29" s="182" t="str">
        <f ca="1">IF(LEN(A29)=0,"",INDEX('Smelter Look-up'!$A:$A,MATCH($A29,'Smelter Look-up'!$E:$E,0)))</f>
        <v>Gold</v>
      </c>
      <c r="C29" s="186" t="str">
        <f ca="1">IF(LEN(A29)=0,"",INDEX('Smelter Look-up'!$C:$C,MATCH($A29,'Smelter Look-up'!$E:$E,0)))</f>
        <v>Aurubis AG</v>
      </c>
      <c r="D29" s="230"/>
      <c r="E29" s="182" t="str">
        <f ca="1">IF(ISERROR($V29),"",OFFSET('Smelter Look-up'!$D$4,$V29-4,0)&amp;"")</f>
        <v>GERMANY</v>
      </c>
      <c r="F29" s="182" t="str">
        <f ca="1">IF(ISERROR($V29),"",OFFSET('Smelter Look-up'!$E$4,$V29-4,0))</f>
        <v>CID000113</v>
      </c>
      <c r="G29" s="182" t="str">
        <f ca="1">IF(C29=$X$4,IF(ISERROR($V29),"Enter smelter details","RMI"),IF(ISERROR($V29),"",OFFSET('Smelter Look-up'!$F$4,$V29-4,0)))</f>
        <v>RMI</v>
      </c>
      <c r="H29" s="183">
        <f ca="1">IF(ISERROR($V29),"",OFFSET('Smelter Look-up'!$G$4,$V29-4,0))</f>
        <v>0</v>
      </c>
      <c r="I29" s="184" t="str">
        <f ca="1">IF(ISERROR($V29),"",OFFSET('Smelter Look-up'!$H$4,$V29-4,0))</f>
        <v>Hamburg</v>
      </c>
      <c r="J29" s="184" t="str">
        <f ca="1">IF(ISERROR($V29),"",OFFSET('Smelter Look-up'!$I$4,$V29-4,0))</f>
        <v>Hamburg</v>
      </c>
      <c r="K29" s="224"/>
      <c r="L29" s="224"/>
      <c r="M29" s="224"/>
      <c r="N29" s="224"/>
      <c r="O29" s="224"/>
      <c r="P29" s="185"/>
      <c r="Q29" s="225" t="s">
        <v>15813</v>
      </c>
      <c r="R29" s="182" t="str">
        <f ca="1">IF(ISERROR($V29),"",OFFSET('Smelter Look-up'!$C$4,$V29-4,0)&amp;"")</f>
        <v>Aurubis AG</v>
      </c>
      <c r="S29" s="181" t="str">
        <f t="shared" ca="1" si="3"/>
        <v>DE</v>
      </c>
      <c r="T29" s="181" t="str">
        <f ca="1">IF(B29="","",IF(ISERROR(MATCH($J29,SorP!$B$1:$B$6279,0)),"",INDIRECT("'SorP'!$A$"&amp;MATCH($S29&amp;$J29,SorP!C:C,0))))</f>
        <v>DE-HH</v>
      </c>
      <c r="U29" s="201"/>
      <c r="V29" s="226">
        <f ca="1">IF(C29="",NA(),IF(OR(C29="Smelter not listed",C29="Smelter not yet identified"),MATCH($B29&amp;$D29,'Smelter Look-up'!$J:$J,0),MATCH($B29&amp;$C29,'Smelter Look-up'!$J:$J,0)))</f>
        <v>37</v>
      </c>
      <c r="X29" s="227">
        <f t="shared" ca="1" si="4"/>
        <v>0</v>
      </c>
      <c r="AB29" s="228" t="str">
        <f t="shared" ca="1" si="5"/>
        <v>GoldAurubis AG</v>
      </c>
    </row>
    <row r="30" spans="1:28" s="227" customFormat="1" ht="63.75">
      <c r="A30" s="182" t="s">
        <v>678</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t="s">
        <v>15813</v>
      </c>
      <c r="R30" s="182" t="str">
        <f ca="1">IF(ISERROR($V30),"",OFFSET('Smelter Look-up'!$C$4,$V30-4,0)&amp;"")</f>
        <v>Heraeus Germany GmbH Co. KG</v>
      </c>
      <c r="S30" s="181" t="str">
        <f t="shared" ca="1" si="3"/>
        <v>DE</v>
      </c>
      <c r="T30" s="181" t="str">
        <f ca="1">IF(B30="","",IF(ISERROR(MATCH($J30,SorP!$B$1:$B$6279,0)),"",INDIRECT("'SorP'!$A$"&amp;MATCH($S30&amp;$J30,SorP!C:C,0))))</f>
        <v>DE-HE</v>
      </c>
      <c r="U30" s="201"/>
      <c r="V30" s="226">
        <f ca="1">IF(C30="",NA(),IF(OR(C30="Smelter not listed",C30="Smelter not yet identified"),MATCH($B30&amp;$D30,'Smelter Look-up'!$J:$J,0),MATCH($B30&amp;$C30,'Smelter Look-up'!$J:$J,0)))</f>
        <v>105</v>
      </c>
      <c r="X30" s="227">
        <f t="shared" ca="1" si="4"/>
        <v>0</v>
      </c>
      <c r="AB30" s="228" t="str">
        <f t="shared" ca="1" si="5"/>
        <v>GoldHeraeus Germany GmbH Co. KG</v>
      </c>
    </row>
    <row r="31" spans="1:28" s="227" customFormat="1" ht="51">
      <c r="A31" s="182" t="s">
        <v>662</v>
      </c>
      <c r="B31" s="182" t="str">
        <f ca="1">IF(LEN(A31)=0,"",INDEX('Smelter Look-up'!$A:$A,MATCH($A31,'Smelter Look-up'!$E:$E,0)))</f>
        <v>Gold</v>
      </c>
      <c r="C31" s="186" t="str">
        <f ca="1">IF(LEN(A31)=0,"",INDEX('Smelter Look-up'!$C:$C,MATCH($A31,'Smelter Look-up'!$E:$E,0)))</f>
        <v>C. Hafner GmbH + Co. KG</v>
      </c>
      <c r="D31" s="230"/>
      <c r="E31" s="182" t="str">
        <f ca="1">IF(ISERROR($V31),"",OFFSET('Smelter Look-up'!$D$4,$V31-4,0)&amp;"")</f>
        <v>GERMANY</v>
      </c>
      <c r="F31" s="182" t="str">
        <f ca="1">IF(ISERROR($V31),"",OFFSET('Smelter Look-up'!$E$4,$V31-4,0))</f>
        <v>CID000176</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t="s">
        <v>15813</v>
      </c>
      <c r="R31" s="182" t="str">
        <f ca="1">IF(ISERROR($V31),"",OFFSET('Smelter Look-up'!$C$4,$V31-4,0)&amp;"")</f>
        <v>C. Hafner GmbH + Co. KG</v>
      </c>
      <c r="S31" s="181" t="str">
        <f t="shared" ca="1" si="3"/>
        <v>DE</v>
      </c>
      <c r="T31" s="181" t="str">
        <f ca="1">IF(B31="","",IF(ISERROR(MATCH($J31,SorP!$B$1:$B$6279,0)),"",INDIRECT("'SorP'!$A$"&amp;MATCH($S31&amp;$J31,SorP!C:C,0))))</f>
        <v>DE-BW</v>
      </c>
      <c r="U31" s="201"/>
      <c r="V31" s="226">
        <f ca="1">IF(C31="",NA(),IF(OR(C31="Smelter not listed",C31="Smelter not yet identified"),MATCH($B31&amp;$D31,'Smelter Look-up'!$J:$J,0),MATCH($B31&amp;$C31,'Smelter Look-up'!$J:$J,0)))</f>
        <v>43</v>
      </c>
      <c r="X31" s="227">
        <f t="shared" ca="1" si="4"/>
        <v>0</v>
      </c>
      <c r="AB31" s="228" t="str">
        <f t="shared" ca="1" si="5"/>
        <v>GoldC. Hafner GmbH + Co. KG</v>
      </c>
    </row>
    <row r="32" spans="1:28" s="227" customFormat="1" ht="127.5">
      <c r="A32" s="182" t="s">
        <v>2205</v>
      </c>
      <c r="B32" s="182" t="str">
        <f ca="1">IF(LEN(A32)=0,"",INDEX('Smelter Look-up'!$A:$A,MATCH($A32,'Smelter Look-up'!$E:$E,0)))</f>
        <v>Gold</v>
      </c>
      <c r="C32" s="186" t="str">
        <f ca="1">IF(LEN(A32)=0,"",INDEX('Smelter Look-up'!$C:$C,MATCH($A32,'Smelter Look-up'!$E:$E,0)))</f>
        <v>Ogussa Osterreichische Gold- und Silber-Scheideanstalt GmbH</v>
      </c>
      <c r="D32" s="230"/>
      <c r="E32" s="182" t="str">
        <f ca="1">IF(ISERROR($V32),"",OFFSET('Smelter Look-up'!$D$4,$V32-4,0)&amp;"")</f>
        <v>AUSTRIA</v>
      </c>
      <c r="F32" s="182" t="str">
        <f ca="1">IF(ISERROR($V32),"",OFFSET('Smelter Look-up'!$E$4,$V32-4,0))</f>
        <v>CID002779</v>
      </c>
      <c r="G32" s="182" t="str">
        <f ca="1">IF(C32=$X$4,IF(ISERROR($V32),"Enter smelter details","RMI"),IF(ISERROR($V32),"",OFFSET('Smelter Look-up'!$F$4,$V32-4,0)))</f>
        <v>RMI</v>
      </c>
      <c r="H32" s="183">
        <f ca="1">IF(ISERROR($V32),"",OFFSET('Smelter Look-up'!$G$4,$V32-4,0))</f>
        <v>0</v>
      </c>
      <c r="I32" s="184" t="str">
        <f ca="1">IF(ISERROR($V32),"",OFFSET('Smelter Look-up'!$H$4,$V32-4,0))</f>
        <v>Vienna</v>
      </c>
      <c r="J32" s="184" t="str">
        <f ca="1">IF(ISERROR($V32),"",OFFSET('Smelter Look-up'!$I$4,$V32-4,0))</f>
        <v>Wien</v>
      </c>
      <c r="K32" s="224"/>
      <c r="L32" s="224"/>
      <c r="M32" s="224"/>
      <c r="N32" s="224"/>
      <c r="O32" s="224"/>
      <c r="P32" s="185"/>
      <c r="Q32" s="225" t="s">
        <v>15813</v>
      </c>
      <c r="R32" s="182" t="str">
        <f ca="1">IF(ISERROR($V32),"",OFFSET('Smelter Look-up'!$C$4,$V32-4,0)&amp;"")</f>
        <v>Ogussa Osterreichische Gold- und Silber-Scheideanstalt GmbH</v>
      </c>
      <c r="S32" s="181" t="str">
        <f t="shared" ca="1" si="3"/>
        <v>AT</v>
      </c>
      <c r="T32" s="181" t="str">
        <f ca="1">IF(B32="","",IF(ISERROR(MATCH($J32,SorP!$B$1:$B$6279,0)),"",INDIRECT("'SorP'!$A$"&amp;MATCH($S32&amp;$J32,SorP!C:C,0))))</f>
        <v>AT-9</v>
      </c>
      <c r="U32" s="201"/>
      <c r="V32" s="226">
        <f ca="1">IF(C32="",NA(),IF(OR(C32="Smelter not listed",C32="Smelter not yet identified"),MATCH($B32&amp;$D32,'Smelter Look-up'!$J:$J,0),MATCH($B32&amp;$C32,'Smelter Look-up'!$J:$J,0)))</f>
        <v>196</v>
      </c>
      <c r="X32" s="227">
        <f t="shared" ca="1" si="4"/>
        <v>0</v>
      </c>
      <c r="AB32" s="228" t="str">
        <f t="shared" ca="1" si="5"/>
        <v>GoldOgussa Osterreichische Gold- und Silber-Scheideanstalt GmbH</v>
      </c>
    </row>
    <row r="33" spans="1:28" s="227" customFormat="1" ht="51">
      <c r="A33" s="182" t="s">
        <v>676</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t="s">
        <v>15813</v>
      </c>
      <c r="R33" s="182" t="str">
        <f ca="1">IF(ISERROR($V33),"",OFFSET('Smelter Look-up'!$C$4,$V33-4,0)&amp;"")</f>
        <v>Heimerle + Meule GmbH</v>
      </c>
      <c r="S33" s="181" t="str">
        <f t="shared" ca="1" si="3"/>
        <v>DE</v>
      </c>
      <c r="T33" s="181" t="str">
        <f ca="1">IF(B33="","",IF(ISERROR(MATCH($J33,SorP!$B$1:$B$6279,0)),"",INDIRECT("'SorP'!$A$"&amp;MATCH($S33&amp;$J33,SorP!C:C,0))))</f>
        <v>DE-BW</v>
      </c>
      <c r="U33" s="201"/>
      <c r="V33" s="226">
        <f ca="1">IF(C33="",NA(),IF(OR(C33="Smelter not listed",C33="Smelter not yet identified"),MATCH($B33&amp;$D33,'Smelter Look-up'!$J:$J,0),MATCH($B33&amp;$C33,'Smelter Look-up'!$J:$J,0)))</f>
        <v>101</v>
      </c>
      <c r="X33" s="227">
        <f t="shared" ca="1" si="4"/>
        <v>0</v>
      </c>
      <c r="AB33" s="228" t="str">
        <f t="shared" ca="1" si="5"/>
        <v>GoldHeimerle + Meule GmbH</v>
      </c>
    </row>
    <row r="34" spans="1:28" s="227" customFormat="1" ht="102">
      <c r="A34" s="182" t="s">
        <v>736</v>
      </c>
      <c r="B34" s="182" t="str">
        <f ca="1">IF(LEN(A34)=0,"",INDEX('Smelter Look-up'!$A:$A,MATCH($A34,'Smelter Look-up'!$E:$E,0)))</f>
        <v>Gold</v>
      </c>
      <c r="C34" s="186" t="str">
        <f ca="1">IF(LEN(A34)=0,"",INDEX('Smelter Look-up'!$C:$C,MATCH($A34,'Smelter Look-up'!$E:$E,0)))</f>
        <v>Umicore S.A. Business Unit Precious Metals Refining</v>
      </c>
      <c r="D34" s="230"/>
      <c r="E34" s="182" t="str">
        <f ca="1">IF(ISERROR($V34),"",OFFSET('Smelter Look-up'!$D$4,$V34-4,0)&amp;"")</f>
        <v>BELGIUM</v>
      </c>
      <c r="F34" s="182" t="str">
        <f ca="1">IF(ISERROR($V34),"",OFFSET('Smelter Look-up'!$E$4,$V34-4,0))</f>
        <v>CID001980</v>
      </c>
      <c r="G34" s="182" t="str">
        <f ca="1">IF(C34=$X$4,IF(ISERROR($V34),"Enter smelter details","RMI"),IF(ISERROR($V34),"",OFFSET('Smelter Look-up'!$F$4,$V34-4,0)))</f>
        <v>RMI</v>
      </c>
      <c r="H34" s="183">
        <f ca="1">IF(ISERROR($V34),"",OFFSET('Smelter Look-up'!$G$4,$V34-4,0))</f>
        <v>0</v>
      </c>
      <c r="I34" s="184" t="str">
        <f ca="1">IF(ISERROR($V34),"",OFFSET('Smelter Look-up'!$H$4,$V34-4,0))</f>
        <v>Hoboken</v>
      </c>
      <c r="J34" s="184" t="str">
        <f ca="1">IF(ISERROR($V34),"",OFFSET('Smelter Look-up'!$I$4,$V34-4,0))</f>
        <v>Antwerpen</v>
      </c>
      <c r="K34" s="224"/>
      <c r="L34" s="224"/>
      <c r="M34" s="224"/>
      <c r="N34" s="224"/>
      <c r="O34" s="224"/>
      <c r="P34" s="185"/>
      <c r="Q34" s="225" t="s">
        <v>15813</v>
      </c>
      <c r="R34" s="182" t="str">
        <f ca="1">IF(ISERROR($V34),"",OFFSET('Smelter Look-up'!$C$4,$V34-4,0)&amp;"")</f>
        <v>Umicore S.A. Business Unit Precious Metals Refining</v>
      </c>
      <c r="S34" s="181" t="str">
        <f t="shared" ca="1" si="3"/>
        <v>BE</v>
      </c>
      <c r="T34" s="181" t="str">
        <f ca="1">IF(B34="","",IF(ISERROR(MATCH($J34,SorP!$B$1:$B$6279,0)),"",INDIRECT("'SorP'!$A$"&amp;MATCH($S34&amp;$J34,SorP!C:C,0))))</f>
        <v>BE-VAN</v>
      </c>
      <c r="U34" s="201"/>
      <c r="V34" s="226">
        <f ca="1">IF(C34="",NA(),IF(OR(C34="Smelter not listed",C34="Smelter not yet identified"),MATCH($B34&amp;$D34,'Smelter Look-up'!$J:$J,0),MATCH($B34&amp;$C34,'Smelter Look-up'!$J:$J,0)))</f>
        <v>293</v>
      </c>
      <c r="X34" s="227">
        <f t="shared" ca="1" si="4"/>
        <v>0</v>
      </c>
      <c r="AB34" s="228" t="str">
        <f t="shared" ca="1" si="5"/>
        <v>GoldUmicore S.A. Business Unit Precious Metals Refining</v>
      </c>
    </row>
    <row r="35" spans="1:28" s="227" customFormat="1" ht="63.75">
      <c r="A35" s="182" t="s">
        <v>2204</v>
      </c>
      <c r="B35" s="182" t="str">
        <f ca="1">IF(LEN(A35)=0,"",INDEX('Smelter Look-up'!$A:$A,MATCH($A35,'Smelter Look-up'!$E:$E,0)))</f>
        <v>Gold</v>
      </c>
      <c r="C35" s="186" t="str">
        <f ca="1">IF(LEN(A35)=0,"",INDEX('Smelter Look-up'!$C:$C,MATCH($A35,'Smelter Look-up'!$E:$E,0)))</f>
        <v>WIELAND Edelmetalle GmbH</v>
      </c>
      <c r="D35" s="230"/>
      <c r="E35" s="182" t="str">
        <f ca="1">IF(ISERROR($V35),"",OFFSET('Smelter Look-up'!$D$4,$V35-4,0)&amp;"")</f>
        <v>GERMANY</v>
      </c>
      <c r="F35" s="182" t="str">
        <f ca="1">IF(ISERROR($V35),"",OFFSET('Smelter Look-up'!$E$4,$V35-4,0))</f>
        <v>CID002778</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t="s">
        <v>15813</v>
      </c>
      <c r="R35" s="182" t="str">
        <f ca="1">IF(ISERROR($V35),"",OFFSET('Smelter Look-up'!$C$4,$V35-4,0)&amp;"")</f>
        <v>WIELAND Edelmetalle GmbH</v>
      </c>
      <c r="S35" s="181" t="str">
        <f t="shared" ref="S35:S65" ca="1" si="6">IF(B35="","",IF(ISERROR(MATCH($E35,CL,0)),"Unknown",INDIRECT("'C'!$A$"&amp;MATCH($E35,CL,0)+1)))</f>
        <v>DE</v>
      </c>
      <c r="T35" s="181" t="str">
        <f ca="1">IF(B35="","",IF(ISERROR(MATCH($J35,SorP!$B$1:$B$6279,0)),"",INDIRECT("'SorP'!$A$"&amp;MATCH($S35&amp;$J35,SorP!C:C,0))))</f>
        <v>DE-BW</v>
      </c>
      <c r="U35" s="201"/>
      <c r="V35" s="226">
        <f ca="1">IF(C35="",NA(),IF(OR(C35="Smelter not listed",C35="Smelter not yet identified"),MATCH($B35&amp;$D35,'Smelter Look-up'!$J:$J,0),MATCH($B35&amp;$C35,'Smelter Look-up'!$J:$J,0)))</f>
        <v>298</v>
      </c>
      <c r="X35" s="227">
        <f t="shared" ref="X35:X65" ca="1" si="7">IF(AND(C35="Smelter not listed",OR(LEN(D35)=0,LEN(E35)=0)),1,0)</f>
        <v>0</v>
      </c>
      <c r="AB35" s="228" t="str">
        <f t="shared" ref="AB35:AB65" ca="1" si="8">B35&amp;C35</f>
        <v>GoldWIELAND Edelmetalle GmbH</v>
      </c>
    </row>
    <row r="36" spans="1:28" s="227" customFormat="1" ht="25.5">
      <c r="A36" s="182" t="s">
        <v>773</v>
      </c>
      <c r="B36" s="182" t="str">
        <f ca="1">IF(LEN(A36)=0,"",INDEX('Smelter Look-up'!$A:$A,MATCH($A36,'Smelter Look-up'!$E:$E,0)))</f>
        <v>Tin</v>
      </c>
      <c r="C36" s="186" t="str">
        <f ca="1">IF(LEN(A36)=0,"",INDEX('Smelter Look-up'!$C:$C,MATCH($A36,'Smelter Look-up'!$E:$E,0)))</f>
        <v>Minsur</v>
      </c>
      <c r="D36" s="230"/>
      <c r="E36" s="182" t="str">
        <f ca="1">IF(ISERROR($V36),"",OFFSET('Smelter Look-up'!$D$4,$V36-4,0)&amp;"")</f>
        <v>PERU</v>
      </c>
      <c r="F36" s="182" t="str">
        <f ca="1">IF(ISERROR($V36),"",OFFSET('Smelter Look-up'!$E$4,$V36-4,0))</f>
        <v>CID001182</v>
      </c>
      <c r="G36" s="182" t="str">
        <f ca="1">IF(C36=$X$4,IF(ISERROR($V36),"Enter smelter details","RMI"),IF(ISERROR($V36),"",OFFSET('Smelter Look-up'!$F$4,$V36-4,0)))</f>
        <v>RMI</v>
      </c>
      <c r="H36" s="183">
        <f ca="1">IF(ISERROR($V36),"",OFFSET('Smelter Look-up'!$G$4,$V36-4,0))</f>
        <v>0</v>
      </c>
      <c r="I36" s="184" t="str">
        <f ca="1">IF(ISERROR($V36),"",OFFSET('Smelter Look-up'!$H$4,$V36-4,0))</f>
        <v>Paracas</v>
      </c>
      <c r="J36" s="184" t="str">
        <f ca="1">IF(ISERROR($V36),"",OFFSET('Smelter Look-up'!$I$4,$V36-4,0))</f>
        <v>Ika</v>
      </c>
      <c r="K36" s="224"/>
      <c r="L36" s="224"/>
      <c r="M36" s="224"/>
      <c r="N36" s="224"/>
      <c r="O36" s="224"/>
      <c r="P36" s="185"/>
      <c r="Q36" s="225" t="s">
        <v>15813</v>
      </c>
      <c r="R36" s="182" t="str">
        <f ca="1">IF(ISERROR($V36),"",OFFSET('Smelter Look-up'!$C$4,$V36-4,0)&amp;"")</f>
        <v>Minsur</v>
      </c>
      <c r="S36" s="181" t="str">
        <f t="shared" ca="1" si="6"/>
        <v>PE</v>
      </c>
      <c r="T36" s="181" t="str">
        <f ca="1">IF(B36="","",IF(ISERROR(MATCH($J36,SorP!$B$1:$B$6279,0)),"",INDIRECT("'SorP'!$A$"&amp;MATCH($S36&amp;$J36,SorP!C:C,0))))</f>
        <v>PE-ICA</v>
      </c>
      <c r="U36" s="201"/>
      <c r="V36" s="226">
        <f ca="1">IF(C36="",NA(),IF(OR(C36="Smelter not listed",C36="Smelter not yet identified"),MATCH($B36&amp;$D36,'Smelter Look-up'!$J:$J,0),MATCH($B36&amp;$C36,'Smelter Look-up'!$J:$J,0)))</f>
        <v>470</v>
      </c>
      <c r="X36" s="227">
        <f t="shared" ca="1" si="7"/>
        <v>0</v>
      </c>
      <c r="AB36" s="228" t="str">
        <f t="shared" ca="1" si="8"/>
        <v>TinMinsur</v>
      </c>
    </row>
    <row r="37" spans="1:28" s="227" customFormat="1" ht="63.75">
      <c r="A37" s="182" t="s">
        <v>777</v>
      </c>
      <c r="B37" s="182" t="str">
        <f ca="1">IF(LEN(A37)=0,"",INDEX('Smelter Look-up'!$A:$A,MATCH($A37,'Smelter Look-up'!$E:$E,0)))</f>
        <v>Tin</v>
      </c>
      <c r="C37" s="186" t="str">
        <f ca="1">IF(LEN(A37)=0,"",INDEX('Smelter Look-up'!$C:$C,MATCH($A37,'Smelter Look-up'!$E:$E,0)))</f>
        <v>Operaciones Metalurgicas S.A.</v>
      </c>
      <c r="D37" s="230"/>
      <c r="E37" s="182" t="str">
        <f ca="1">IF(ISERROR($V37),"",OFFSET('Smelter Look-up'!$D$4,$V37-4,0)&amp;"")</f>
        <v>BOLIVIA (PLURINATIONAL STATE OF)</v>
      </c>
      <c r="F37" s="182" t="str">
        <f ca="1">IF(ISERROR($V37),"",OFFSET('Smelter Look-up'!$E$4,$V37-4,0))</f>
        <v>CID001337</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t="s">
        <v>15813</v>
      </c>
      <c r="R37" s="182" t="str">
        <f ca="1">IF(ISERROR($V37),"",OFFSET('Smelter Look-up'!$C$4,$V37-4,0)&amp;"")</f>
        <v>Operaciones Metalurgicas S.A.</v>
      </c>
      <c r="S37" s="181" t="str">
        <f t="shared" ca="1" si="6"/>
        <v>BO</v>
      </c>
      <c r="T37" s="181" t="str">
        <f ca="1">IF(B37="","",IF(ISERROR(MATCH($J37,SorP!$B$1:$B$6279,0)),"",INDIRECT("'SorP'!$A$"&amp;MATCH($S37&amp;$J37,SorP!C:C,0))))</f>
        <v>BO-O</v>
      </c>
      <c r="U37" s="201"/>
      <c r="V37" s="226">
        <f ca="1">IF(C37="",NA(),IF(OR(C37="Smelter not listed",C37="Smelter not yet identified"),MATCH($B37&amp;$D37,'Smelter Look-up'!$J:$J,0),MATCH($B37&amp;$C37,'Smelter Look-up'!$J:$J,0)))</f>
        <v>482</v>
      </c>
      <c r="X37" s="227">
        <f t="shared" ca="1" si="7"/>
        <v>0</v>
      </c>
      <c r="AB37" s="228" t="str">
        <f t="shared" ca="1" si="8"/>
        <v>TinOperaciones Metalurgicas S.A.</v>
      </c>
    </row>
    <row r="38" spans="1:28" s="227" customFormat="1" ht="51">
      <c r="A38" s="182" t="s">
        <v>780</v>
      </c>
      <c r="B38" s="182" t="str">
        <f ca="1">IF(LEN(A38)=0,"",INDEX('Smelter Look-up'!$A:$A,MATCH($A38,'Smelter Look-up'!$E:$E,0)))</f>
        <v>Tin</v>
      </c>
      <c r="C38" s="186" t="str">
        <f ca="1">IF(LEN(A38)=0,"",INDEX('Smelter Look-up'!$C:$C,MATCH($A38,'Smelter Look-up'!$E:$E,0)))</f>
        <v>PT Refined Bangka Tin</v>
      </c>
      <c r="D38" s="230"/>
      <c r="E38" s="182" t="str">
        <f ca="1">IF(ISERROR($V38),"",OFFSET('Smelter Look-up'!$D$4,$V38-4,0)&amp;"")</f>
        <v>INDONESIA</v>
      </c>
      <c r="F38" s="182" t="str">
        <f ca="1">IF(ISERROR($V38),"",OFFSET('Smelter Look-up'!$E$4,$V38-4,0))</f>
        <v>CID001460</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t="s">
        <v>15813</v>
      </c>
      <c r="R38" s="182" t="str">
        <f ca="1">IF(ISERROR($V38),"",OFFSET('Smelter Look-up'!$C$4,$V38-4,0)&amp;"")</f>
        <v>PT Refined Bangka Tin</v>
      </c>
      <c r="S38" s="181" t="str">
        <f t="shared" ca="1" si="6"/>
        <v>ID</v>
      </c>
      <c r="T38" s="181" t="str">
        <f ca="1">IF(B38="","",IF(ISERROR(MATCH($J38,SorP!$B$1:$B$6279,0)),"",INDIRECT("'SorP'!$A$"&amp;MATCH($S38&amp;$J38,SorP!C:C,0))))</f>
        <v>ID-BB</v>
      </c>
      <c r="U38" s="201"/>
      <c r="V38" s="226">
        <f ca="1">IF(C38="",NA(),IF(OR(C38="Smelter not listed",C38="Smelter not yet identified"),MATCH($B38&amp;$D38,'Smelter Look-up'!$J:$J,0),MATCH($B38&amp;$C38,'Smelter Look-up'!$J:$J,0)))</f>
        <v>507</v>
      </c>
      <c r="X38" s="227">
        <f t="shared" ca="1" si="7"/>
        <v>0</v>
      </c>
      <c r="AB38" s="228" t="str">
        <f t="shared" ca="1" si="8"/>
        <v>TinPT Refined Bangka Tin</v>
      </c>
    </row>
    <row r="39" spans="1:28" s="227" customFormat="1" ht="38.25">
      <c r="A39" s="182" t="s">
        <v>764</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t="s">
        <v>15813</v>
      </c>
      <c r="R39" s="182" t="str">
        <f ca="1">IF(ISERROR($V39),"",OFFSET('Smelter Look-up'!$C$4,$V39-4,0)&amp;"")</f>
        <v>EM Vinto</v>
      </c>
      <c r="S39" s="181" t="str">
        <f t="shared" ca="1" si="6"/>
        <v>BO</v>
      </c>
      <c r="T39" s="181" t="str">
        <f ca="1">IF(B39="","",IF(ISERROR(MATCH($J39,SorP!$B$1:$B$6279,0)),"",INDIRECT("'SorP'!$A$"&amp;MATCH($S39&amp;$J39,SorP!C:C,0))))</f>
        <v>BO-O</v>
      </c>
      <c r="U39" s="201"/>
      <c r="V39" s="226">
        <f ca="1">IF(C39="",NA(),IF(OR(C39="Smelter not listed",C39="Smelter not yet identified"),MATCH($B39&amp;$D39,'Smelter Look-up'!$J:$J,0),MATCH($B39&amp;$C39,'Smelter Look-up'!$J:$J,0)))</f>
        <v>421</v>
      </c>
      <c r="X39" s="227">
        <f t="shared" ca="1" si="7"/>
        <v>0</v>
      </c>
      <c r="AB39" s="228" t="str">
        <f t="shared" ca="1" si="8"/>
        <v>TinEM Vinto</v>
      </c>
    </row>
    <row r="40" spans="1:28" s="227" customFormat="1" ht="76.5">
      <c r="A40" s="182" t="s">
        <v>785</v>
      </c>
      <c r="B40" s="182" t="str">
        <f ca="1">IF(LEN(A40)=0,"",INDEX('Smelter Look-up'!$A:$A,MATCH($A40,'Smelter Look-up'!$E:$E,0)))</f>
        <v>Tin</v>
      </c>
      <c r="C40" s="186" t="str">
        <f ca="1">IF(LEN(A40)=0,"",INDEX('Smelter Look-up'!$C:$C,MATCH($A40,'Smelter Look-up'!$E:$E,0)))</f>
        <v>White Solder Metalurgia e Mineracao Ltda.</v>
      </c>
      <c r="D40" s="230"/>
      <c r="E40" s="182" t="str">
        <f ca="1">IF(ISERROR($V40),"",OFFSET('Smelter Look-up'!$D$4,$V40-4,0)&amp;"")</f>
        <v>BRAZIL</v>
      </c>
      <c r="F40" s="182" t="str">
        <f ca="1">IF(ISERROR($V40),"",OFFSET('Smelter Look-up'!$E$4,$V40-4,0))</f>
        <v>CID002036</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t="s">
        <v>15813</v>
      </c>
      <c r="R40" s="182" t="str">
        <f ca="1">IF(ISERROR($V40),"",OFFSET('Smelter Look-up'!$C$4,$V40-4,0)&amp;"")</f>
        <v>White Solder Metalurgia e Mineracao Ltda.</v>
      </c>
      <c r="S40" s="181" t="str">
        <f t="shared" ca="1" si="6"/>
        <v>BR</v>
      </c>
      <c r="T40" s="181" t="str">
        <f ca="1">IF(B40="","",IF(ISERROR(MATCH($J40,SorP!$B$1:$B$6279,0)),"",INDIRECT("'SorP'!$A$"&amp;MATCH($S40&amp;$J40,SorP!C:C,0))))</f>
        <v>BR-RO</v>
      </c>
      <c r="U40" s="201"/>
      <c r="V40" s="226">
        <f ca="1">IF(C40="",NA(),IF(OR(C40="Smelter not listed",C40="Smelter not yet identified"),MATCH($B40&amp;$D40,'Smelter Look-up'!$J:$J,0),MATCH($B40&amp;$C40,'Smelter Look-up'!$J:$J,0)))</f>
        <v>535</v>
      </c>
      <c r="X40" s="227">
        <f t="shared" ca="1" si="7"/>
        <v>0</v>
      </c>
      <c r="AB40" s="228" t="str">
        <f t="shared" ca="1" si="8"/>
        <v>TinWhite Solder Metalurgia e Mineracao Ltda.</v>
      </c>
    </row>
    <row r="41" spans="1:28" s="227" customFormat="1" ht="51">
      <c r="A41" s="182" t="s">
        <v>800</v>
      </c>
      <c r="B41" s="182" t="str">
        <f ca="1">IF(LEN(A41)=0,"",INDEX('Smelter Look-up'!$A:$A,MATCH($A41,'Smelter Look-up'!$E:$E,0)))</f>
        <v>Tin</v>
      </c>
      <c r="C41" s="186" t="str">
        <f ca="1">IF(LEN(A41)=0,"",INDEX('Smelter Look-up'!$C:$C,MATCH($A41,'Smelter Look-up'!$E:$E,0)))</f>
        <v>PT Timah Tbk Kundur</v>
      </c>
      <c r="D41" s="230"/>
      <c r="E41" s="182" t="str">
        <f ca="1">IF(ISERROR($V41),"",OFFSET('Smelter Look-up'!$D$4,$V41-4,0)&amp;"")</f>
        <v>INDONESIA</v>
      </c>
      <c r="F41" s="182" t="str">
        <f ca="1">IF(ISERROR($V41),"",OFFSET('Smelter Look-up'!$E$4,$V41-4,0))</f>
        <v>CID001477</v>
      </c>
      <c r="G41" s="182" t="str">
        <f ca="1">IF(C41=$X$4,IF(ISERROR($V41),"Enter smelter details","RMI"),IF(ISERROR($V41),"",OFFSET('Smelter Look-up'!$F$4,$V41-4,0)))</f>
        <v>RMI</v>
      </c>
      <c r="H41" s="183">
        <f ca="1">IF(ISERROR($V41),"",OFFSET('Smelter Look-up'!$G$4,$V41-4,0))</f>
        <v>0</v>
      </c>
      <c r="I41" s="184" t="str">
        <f ca="1">IF(ISERROR($V41),"",OFFSET('Smelter Look-up'!$H$4,$V41-4,0))</f>
        <v>Kundur</v>
      </c>
      <c r="J41" s="184" t="str">
        <f ca="1">IF(ISERROR($V41),"",OFFSET('Smelter Look-up'!$I$4,$V41-4,0))</f>
        <v>Riau</v>
      </c>
      <c r="K41" s="224"/>
      <c r="L41" s="224"/>
      <c r="M41" s="224"/>
      <c r="N41" s="224"/>
      <c r="O41" s="224"/>
      <c r="P41" s="185"/>
      <c r="Q41" s="225" t="s">
        <v>15813</v>
      </c>
      <c r="R41" s="182" t="str">
        <f ca="1">IF(ISERROR($V41),"",OFFSET('Smelter Look-up'!$C$4,$V41-4,0)&amp;"")</f>
        <v>PT Timah Tbk Kundur</v>
      </c>
      <c r="S41" s="181" t="str">
        <f t="shared" ca="1" si="6"/>
        <v>ID</v>
      </c>
      <c r="T41" s="181" t="str">
        <f ca="1">IF(B41="","",IF(ISERROR(MATCH($J41,SorP!$B$1:$B$6279,0)),"",INDIRECT("'SorP'!$A$"&amp;MATCH($S41&amp;$J41,SorP!C:C,0))))</f>
        <v>ID-RI</v>
      </c>
      <c r="U41" s="201"/>
      <c r="V41" s="226">
        <f ca="1">IF(C41="",NA(),IF(OR(C41="Smelter not listed",C41="Smelter not yet identified"),MATCH($B41&amp;$D41,'Smelter Look-up'!$J:$J,0),MATCH($B41&amp;$C41,'Smelter Look-up'!$J:$J,0)))</f>
        <v>513</v>
      </c>
      <c r="X41" s="227">
        <f t="shared" ca="1" si="7"/>
        <v>0</v>
      </c>
      <c r="AB41" s="228" t="str">
        <f t="shared" ca="1" si="8"/>
        <v>TinPT Timah Tbk Kundur</v>
      </c>
    </row>
    <row r="42" spans="1:28" s="227" customFormat="1" ht="51">
      <c r="A42" s="182" t="s">
        <v>781</v>
      </c>
      <c r="B42" s="182" t="str">
        <f ca="1">IF(LEN(A42)=0,"",INDEX('Smelter Look-up'!$A:$A,MATCH($A42,'Smelter Look-up'!$E:$E,0)))</f>
        <v>Tin</v>
      </c>
      <c r="C42" s="186" t="str">
        <f ca="1">IF(LEN(A42)=0,"",INDEX('Smelter Look-up'!$C:$C,MATCH($A42,'Smelter Look-up'!$E:$E,0)))</f>
        <v>PT Timah Tbk Mentok</v>
      </c>
      <c r="D42" s="230"/>
      <c r="E42" s="182" t="str">
        <f ca="1">IF(ISERROR($V42),"",OFFSET('Smelter Look-up'!$D$4,$V42-4,0)&amp;"")</f>
        <v>INDONESIA</v>
      </c>
      <c r="F42" s="182" t="str">
        <f ca="1">IF(ISERROR($V42),"",OFFSET('Smelter Look-up'!$E$4,$V42-4,0))</f>
        <v>CID001482</v>
      </c>
      <c r="G42" s="182" t="str">
        <f ca="1">IF(C42=$X$4,IF(ISERROR($V42),"Enter smelter details","RMI"),IF(ISERROR($V42),"",OFFSET('Smelter Look-up'!$F$4,$V42-4,0)))</f>
        <v>RMI</v>
      </c>
      <c r="H42" s="183">
        <f ca="1">IF(ISERROR($V42),"",OFFSET('Smelter Look-up'!$G$4,$V42-4,0))</f>
        <v>0</v>
      </c>
      <c r="I42" s="184" t="str">
        <f ca="1">IF(ISERROR($V42),"",OFFSET('Smelter Look-up'!$H$4,$V42-4,0))</f>
        <v>Mentok</v>
      </c>
      <c r="J42" s="184" t="str">
        <f ca="1">IF(ISERROR($V42),"",OFFSET('Smelter Look-up'!$I$4,$V42-4,0))</f>
        <v>Kepulauan Bangka Belitung</v>
      </c>
      <c r="K42" s="224"/>
      <c r="L42" s="224"/>
      <c r="M42" s="224"/>
      <c r="N42" s="224"/>
      <c r="O42" s="224"/>
      <c r="P42" s="185"/>
      <c r="Q42" s="225" t="s">
        <v>15813</v>
      </c>
      <c r="R42" s="182" t="str">
        <f ca="1">IF(ISERROR($V42),"",OFFSET('Smelter Look-up'!$C$4,$V42-4,0)&amp;"")</f>
        <v>PT Timah Tbk Mentok</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514</v>
      </c>
      <c r="X42" s="227">
        <f t="shared" ca="1" si="7"/>
        <v>0</v>
      </c>
      <c r="AB42" s="228" t="str">
        <f t="shared" ca="1" si="8"/>
        <v>TinPT Timah Tbk Mentok</v>
      </c>
    </row>
    <row r="43" spans="1:28" s="227" customFormat="1" ht="76.5">
      <c r="A43" s="182" t="s">
        <v>771</v>
      </c>
      <c r="B43" s="182" t="str">
        <f ca="1">IF(LEN(A43)=0,"",INDEX('Smelter Look-up'!$A:$A,MATCH($A43,'Smelter Look-up'!$E:$E,0)))</f>
        <v>Tin</v>
      </c>
      <c r="C43" s="186" t="str">
        <f ca="1">IF(LEN(A43)=0,"",INDEX('Smelter Look-up'!$C:$C,MATCH($A43,'Smelter Look-up'!$E:$E,0)))</f>
        <v>Malaysia Smelting Corporation (MSC)</v>
      </c>
      <c r="D43" s="230"/>
      <c r="E43" s="182" t="str">
        <f ca="1">IF(ISERROR($V43),"",OFFSET('Smelter Look-up'!$D$4,$V43-4,0)&amp;"")</f>
        <v>MALAYSIA</v>
      </c>
      <c r="F43" s="182" t="str">
        <f ca="1">IF(ISERROR($V43),"",OFFSET('Smelter Look-up'!$E$4,$V43-4,0))</f>
        <v>CID001105</v>
      </c>
      <c r="G43" s="182" t="str">
        <f ca="1">IF(C43=$X$4,IF(ISERROR($V43),"Enter smelter details","RMI"),IF(ISERROR($V43),"",OFFSET('Smelter Look-up'!$F$4,$V43-4,0)))</f>
        <v>RMI</v>
      </c>
      <c r="H43" s="183">
        <f ca="1">IF(ISERROR($V43),"",OFFSET('Smelter Look-up'!$G$4,$V43-4,0))</f>
        <v>0</v>
      </c>
      <c r="I43" s="184" t="str">
        <f ca="1">IF(ISERROR($V43),"",OFFSET('Smelter Look-up'!$H$4,$V43-4,0))</f>
        <v>Butterworth</v>
      </c>
      <c r="J43" s="184" t="str">
        <f ca="1">IF(ISERROR($V43),"",OFFSET('Smelter Look-up'!$I$4,$V43-4,0))</f>
        <v>Pulau Pinang</v>
      </c>
      <c r="K43" s="224"/>
      <c r="L43" s="224"/>
      <c r="M43" s="224"/>
      <c r="N43" s="224"/>
      <c r="O43" s="224"/>
      <c r="P43" s="185"/>
      <c r="Q43" s="225" t="s">
        <v>15813</v>
      </c>
      <c r="R43" s="182" t="str">
        <f ca="1">IF(ISERROR($V43),"",OFFSET('Smelter Look-up'!$C$4,$V43-4,0)&amp;"")</f>
        <v>Malaysia Smelting Corporation (MSC)</v>
      </c>
      <c r="S43" s="181" t="str">
        <f t="shared" ca="1" si="6"/>
        <v>MY</v>
      </c>
      <c r="T43" s="181" t="str">
        <f ca="1">IF(B43="","",IF(ISERROR(MATCH($J43,SorP!$B$1:$B$6279,0)),"",INDIRECT("'SorP'!$A$"&amp;MATCH($S43&amp;$J43,SorP!C:C,0))))</f>
        <v>MY-07</v>
      </c>
      <c r="U43" s="201"/>
      <c r="V43" s="226">
        <f ca="1">IF(C43="",NA(),IF(OR(C43="Smelter not listed",C43="Smelter not yet identified"),MATCH($B43&amp;$D43,'Smelter Look-up'!$J:$J,0),MATCH($B43&amp;$C43,'Smelter Look-up'!$J:$J,0)))</f>
        <v>458</v>
      </c>
      <c r="X43" s="227">
        <f t="shared" ca="1" si="7"/>
        <v>0</v>
      </c>
      <c r="AB43" s="228" t="str">
        <f t="shared" ca="1" si="8"/>
        <v>TinMalaysia Smelting Corporation (MSC)</v>
      </c>
    </row>
    <row r="44" spans="1:28" s="227" customFormat="1" ht="89.25">
      <c r="A44" s="182" t="s">
        <v>787</v>
      </c>
      <c r="B44" s="182" t="str">
        <f ca="1">IF(LEN(A44)=0,"",INDEX('Smelter Look-up'!$A:$A,MATCH($A44,'Smelter Look-up'!$E:$E,0)))</f>
        <v>Tin</v>
      </c>
      <c r="C44" s="186" t="str">
        <f ca="1">IF(LEN(A44)=0,"",INDEX('Smelter Look-up'!$C:$C,MATCH($A44,'Smelter Look-up'!$E:$E,0)))</f>
        <v>Tin Smelting Branch of Yunnan Tin Co., Ltd.</v>
      </c>
      <c r="D44" s="230"/>
      <c r="E44" s="182" t="str">
        <f ca="1">IF(ISERROR($V44),"",OFFSET('Smelter Look-up'!$D$4,$V44-4,0)&amp;"")</f>
        <v>CHINA</v>
      </c>
      <c r="F44" s="182" t="str">
        <f ca="1">IF(ISERROR($V44),"",OFFSET('Smelter Look-up'!$E$4,$V44-4,0))</f>
        <v>CID002180</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t="s">
        <v>15813</v>
      </c>
      <c r="R44" s="182" t="str">
        <f ca="1">IF(ISERROR($V44),"",OFFSET('Smelter Look-up'!$C$4,$V44-4,0)&amp;"")</f>
        <v>Tin Smelting Branch of Yunnan Tin Co., Ltd.</v>
      </c>
      <c r="S44" s="181" t="str">
        <f t="shared" ca="1" si="6"/>
        <v>CN</v>
      </c>
      <c r="T44" s="181" t="str">
        <f ca="1">IF(B44="","",IF(ISERROR(MATCH($J44,SorP!$B$1:$B$6279,0)),"",INDIRECT("'SorP'!$A$"&amp;MATCH($S44&amp;$J44,SorP!C:C,0))))</f>
        <v>CN-YN</v>
      </c>
      <c r="U44" s="201"/>
      <c r="V44" s="226">
        <f ca="1">IF(C44="",NA(),IF(OR(C44="Smelter not listed",C44="Smelter not yet identified"),MATCH($B44&amp;$D44,'Smelter Look-up'!$J:$J,0),MATCH($B44&amp;$C44,'Smelter Look-up'!$J:$J,0)))</f>
        <v>529</v>
      </c>
      <c r="X44" s="227">
        <f t="shared" ca="1" si="7"/>
        <v>0</v>
      </c>
      <c r="AB44" s="228" t="str">
        <f t="shared" ca="1" si="8"/>
        <v>TinTin Smelting Branch of Yunnan Tin Co., Ltd.</v>
      </c>
    </row>
    <row r="45" spans="1:28" s="227" customFormat="1" ht="38.25">
      <c r="A45" s="182" t="s">
        <v>1815</v>
      </c>
      <c r="B45" s="182" t="str">
        <f ca="1">IF(LEN(A45)=0,"",INDEX('Smelter Look-up'!$A:$A,MATCH($A45,'Smelter Look-up'!$E:$E,0)))</f>
        <v>Tin</v>
      </c>
      <c r="C45" s="186" t="str">
        <f ca="1">IF(LEN(A45)=0,"",INDEX('Smelter Look-up'!$C:$C,MATCH($A45,'Smelter Look-up'!$E:$E,0)))</f>
        <v>Aurubis Beerse</v>
      </c>
      <c r="D45" s="230"/>
      <c r="E45" s="182" t="str">
        <f ca="1">IF(ISERROR($V45),"",OFFSET('Smelter Look-up'!$D$4,$V45-4,0)&amp;"")</f>
        <v>BELGIUM</v>
      </c>
      <c r="F45" s="182" t="str">
        <f ca="1">IF(ISERROR($V45),"",OFFSET('Smelter Look-up'!$E$4,$V45-4,0))</f>
        <v>CID002773</v>
      </c>
      <c r="G45" s="182" t="str">
        <f ca="1">IF(C45=$X$4,IF(ISERROR($V45),"Enter smelter details","RMI"),IF(ISERROR($V45),"",OFFSET('Smelter Look-up'!$F$4,$V45-4,0)))</f>
        <v>RMI</v>
      </c>
      <c r="H45" s="183">
        <f ca="1">IF(ISERROR($V45),"",OFFSET('Smelter Look-up'!$G$4,$V45-4,0))</f>
        <v>0</v>
      </c>
      <c r="I45" s="184" t="str">
        <f ca="1">IF(ISERROR($V45),"",OFFSET('Smelter Look-up'!$H$4,$V45-4,0))</f>
        <v>Beerse</v>
      </c>
      <c r="J45" s="184" t="str">
        <f ca="1">IF(ISERROR($V45),"",OFFSET('Smelter Look-up'!$I$4,$V45-4,0))</f>
        <v>Antwerpen</v>
      </c>
      <c r="K45" s="224"/>
      <c r="L45" s="224"/>
      <c r="M45" s="224"/>
      <c r="N45" s="224"/>
      <c r="O45" s="224"/>
      <c r="P45" s="185"/>
      <c r="Q45" s="225" t="s">
        <v>15813</v>
      </c>
      <c r="R45" s="182" t="str">
        <f ca="1">IF(ISERROR($V45),"",OFFSET('Smelter Look-up'!$C$4,$V45-4,0)&amp;"")</f>
        <v>Aurubis Beerse</v>
      </c>
      <c r="S45" s="181" t="str">
        <f t="shared" ca="1" si="6"/>
        <v>BE</v>
      </c>
      <c r="T45" s="181" t="str">
        <f ca="1">IF(B45="","",IF(ISERROR(MATCH($J45,SorP!$B$1:$B$6279,0)),"",INDIRECT("'SorP'!$A$"&amp;MATCH($S45&amp;$J45,SorP!C:C,0))))</f>
        <v>BE-VAN</v>
      </c>
      <c r="U45" s="201"/>
      <c r="V45" s="226">
        <f ca="1">IF(C45="",NA(),IF(OR(C45="Smelter not listed",C45="Smelter not yet identified"),MATCH($B45&amp;$D45,'Smelter Look-up'!$J:$J,0),MATCH($B45&amp;$C45,'Smelter Look-up'!$J:$J,0)))</f>
        <v>394</v>
      </c>
      <c r="X45" s="227">
        <f t="shared" ca="1" si="7"/>
        <v>0</v>
      </c>
      <c r="AB45" s="228" t="str">
        <f t="shared" ca="1" si="8"/>
        <v>TinAurubis Beerse</v>
      </c>
    </row>
    <row r="46" spans="1:28" s="227" customFormat="1" ht="51">
      <c r="A46" s="182" t="s">
        <v>779</v>
      </c>
      <c r="B46" s="182" t="str">
        <f ca="1">IF(LEN(A46)=0,"",INDEX('Smelter Look-up'!$A:$A,MATCH($A46,'Smelter Look-up'!$E:$E,0)))</f>
        <v>Tin</v>
      </c>
      <c r="C46" s="186" t="str">
        <f ca="1">IF(LEN(A46)=0,"",INDEX('Smelter Look-up'!$C:$C,MATCH($A46,'Smelter Look-up'!$E:$E,0)))</f>
        <v>PT Mitra Stania Prima</v>
      </c>
      <c r="D46" s="230"/>
      <c r="E46" s="182" t="str">
        <f ca="1">IF(ISERROR($V46),"",OFFSET('Smelter Look-up'!$D$4,$V46-4,0)&amp;"")</f>
        <v>INDONESIA</v>
      </c>
      <c r="F46" s="182" t="str">
        <f ca="1">IF(ISERROR($V46),"",OFFSET('Smelter Look-up'!$E$4,$V46-4,0))</f>
        <v>CID001453</v>
      </c>
      <c r="G46" s="182" t="str">
        <f ca="1">IF(C46=$X$4,IF(ISERROR($V46),"Enter smelter details","RMI"),IF(ISERROR($V46),"",OFFSET('Smelter Look-up'!$F$4,$V46-4,0)))</f>
        <v>RMI</v>
      </c>
      <c r="H46" s="183">
        <f ca="1">IF(ISERROR($V46),"",OFFSET('Smelter Look-up'!$G$4,$V46-4,0))</f>
        <v>0</v>
      </c>
      <c r="I46" s="184" t="str">
        <f ca="1">IF(ISERROR($V46),"",OFFSET('Smelter Look-up'!$H$4,$V46-4,0))</f>
        <v>Sungailiat</v>
      </c>
      <c r="J46" s="184" t="str">
        <f ca="1">IF(ISERROR($V46),"",OFFSET('Smelter Look-up'!$I$4,$V46-4,0))</f>
        <v>Kepulauan Bangka Belitung</v>
      </c>
      <c r="K46" s="224"/>
      <c r="L46" s="224"/>
      <c r="M46" s="224"/>
      <c r="N46" s="224"/>
      <c r="O46" s="224"/>
      <c r="P46" s="185"/>
      <c r="Q46" s="225" t="s">
        <v>15813</v>
      </c>
      <c r="R46" s="182" t="str">
        <f ca="1">IF(ISERROR($V46),"",OFFSET('Smelter Look-up'!$C$4,$V46-4,0)&amp;"")</f>
        <v>PT Mitra Stania Prima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500</v>
      </c>
      <c r="X46" s="227">
        <f t="shared" ca="1" si="7"/>
        <v>0</v>
      </c>
      <c r="AB46" s="228" t="str">
        <f t="shared" ca="1" si="8"/>
        <v>TinPT Mitra Stania Prima</v>
      </c>
    </row>
    <row r="47" spans="1:28" s="227" customFormat="1" ht="51">
      <c r="A47" s="182" t="s">
        <v>15112</v>
      </c>
      <c r="B47" s="182" t="str">
        <f ca="1">IF(LEN(A47)=0,"",INDEX('Smelter Look-up'!$A:$A,MATCH($A47,'Smelter Look-up'!$E:$E,0)))</f>
        <v>Tin</v>
      </c>
      <c r="C47" s="186" t="str">
        <f ca="1">IF(LEN(A47)=0,"",INDEX('Smelter Look-up'!$C:$C,MATCH($A47,'Smelter Look-up'!$E:$E,0)))</f>
        <v>PT Prima Timah Utama</v>
      </c>
      <c r="D47" s="230"/>
      <c r="E47" s="182" t="str">
        <f ca="1">IF(ISERROR($V47),"",OFFSET('Smelter Look-up'!$D$4,$V47-4,0)&amp;"")</f>
        <v>INDONESIA</v>
      </c>
      <c r="F47" s="182" t="str">
        <f ca="1">IF(ISERROR($V47),"",OFFSET('Smelter Look-up'!$E$4,$V47-4,0))</f>
        <v>CID001458</v>
      </c>
      <c r="G47" s="182" t="str">
        <f ca="1">IF(C47=$X$4,IF(ISERROR($V47),"Enter smelter details","RMI"),IF(ISERROR($V47),"",OFFSET('Smelter Look-up'!$F$4,$V47-4,0)))</f>
        <v>RMI</v>
      </c>
      <c r="H47" s="183">
        <f ca="1">IF(ISERROR($V47),"",OFFSET('Smelter Look-up'!$G$4,$V47-4,0))</f>
        <v>0</v>
      </c>
      <c r="I47" s="184" t="str">
        <f ca="1">IF(ISERROR($V47),"",OFFSET('Smelter Look-up'!$H$4,$V47-4,0))</f>
        <v>Pangkal Pinang</v>
      </c>
      <c r="J47" s="184" t="str">
        <f ca="1">IF(ISERROR($V47),"",OFFSET('Smelter Look-up'!$I$4,$V47-4,0))</f>
        <v>Kepulauan Bangka Belitung</v>
      </c>
      <c r="K47" s="224"/>
      <c r="L47" s="224"/>
      <c r="M47" s="224"/>
      <c r="N47" s="224"/>
      <c r="O47" s="224"/>
      <c r="P47" s="185"/>
      <c r="Q47" s="225" t="s">
        <v>15813</v>
      </c>
      <c r="R47" s="182" t="str">
        <f ca="1">IF(ISERROR($V47),"",OFFSET('Smelter Look-up'!$C$4,$V47-4,0)&amp;"")</f>
        <v>PT Prima Timah Utama</v>
      </c>
      <c r="S47" s="181" t="str">
        <f t="shared" ca="1" si="6"/>
        <v>ID</v>
      </c>
      <c r="T47" s="181" t="str">
        <f ca="1">IF(B47="","",IF(ISERROR(MATCH($J47,SorP!$B$1:$B$6279,0)),"",INDIRECT("'SorP'!$A$"&amp;MATCH($S47&amp;$J47,SorP!C:C,0))))</f>
        <v>ID-BB</v>
      </c>
      <c r="U47" s="201"/>
      <c r="V47" s="226">
        <f ca="1">IF(C47="",NA(),IF(OR(C47="Smelter not listed",C47="Smelter not yet identified"),MATCH($B47&amp;$D47,'Smelter Look-up'!$J:$J,0),MATCH($B47&amp;$C47,'Smelter Look-up'!$J:$J,0)))</f>
        <v>504</v>
      </c>
      <c r="X47" s="227">
        <f t="shared" ca="1" si="7"/>
        <v>0</v>
      </c>
      <c r="AB47" s="228" t="str">
        <f t="shared" ca="1" si="8"/>
        <v>TinPT Prima Timah Utama</v>
      </c>
    </row>
    <row r="48" spans="1:28" s="227" customFormat="1" ht="51">
      <c r="A48" s="182" t="s">
        <v>15110</v>
      </c>
      <c r="B48" s="182" t="str">
        <f ca="1">IF(LEN(A48)=0,"",INDEX('Smelter Look-up'!$A:$A,MATCH($A48,'Smelter Look-up'!$E:$E,0)))</f>
        <v>Tin</v>
      </c>
      <c r="C48" s="186" t="str">
        <f ca="1">IF(LEN(A48)=0,"",INDEX('Smelter Look-up'!$C:$C,MATCH($A48,'Smelter Look-up'!$E:$E,0)))</f>
        <v>PT Menara Cipta Mulia</v>
      </c>
      <c r="D48" s="230"/>
      <c r="E48" s="182" t="str">
        <f ca="1">IF(ISERROR($V48),"",OFFSET('Smelter Look-up'!$D$4,$V48-4,0)&amp;"")</f>
        <v>INDONESIA</v>
      </c>
      <c r="F48" s="182" t="str">
        <f ca="1">IF(ISERROR($V48),"",OFFSET('Smelter Look-up'!$E$4,$V48-4,0))</f>
        <v>CID002835</v>
      </c>
      <c r="G48" s="182" t="str">
        <f ca="1">IF(C48=$X$4,IF(ISERROR($V48),"Enter smelter details","RMI"),IF(ISERROR($V48),"",OFFSET('Smelter Look-up'!$F$4,$V48-4,0)))</f>
        <v>RMI</v>
      </c>
      <c r="H48" s="183">
        <f ca="1">IF(ISERROR($V48),"",OFFSET('Smelter Look-up'!$G$4,$V48-4,0))</f>
        <v>0</v>
      </c>
      <c r="I48" s="184" t="str">
        <f ca="1">IF(ISERROR($V48),"",OFFSET('Smelter Look-up'!$H$4,$V48-4,0))</f>
        <v>Mentawak</v>
      </c>
      <c r="J48" s="184" t="str">
        <f ca="1">IF(ISERROR($V48),"",OFFSET('Smelter Look-up'!$I$4,$V48-4,0))</f>
        <v>Kepulauan Bangka Belitung</v>
      </c>
      <c r="K48" s="224"/>
      <c r="L48" s="224"/>
      <c r="M48" s="224"/>
      <c r="N48" s="224"/>
      <c r="O48" s="224"/>
      <c r="P48" s="185"/>
      <c r="Q48" s="225" t="s">
        <v>15813</v>
      </c>
      <c r="R48" s="182" t="str">
        <f ca="1">IF(ISERROR($V48),"",OFFSET('Smelter Look-up'!$C$4,$V48-4,0)&amp;"")</f>
        <v>PT Menara Cipta Mulia</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499</v>
      </c>
      <c r="X48" s="227">
        <f t="shared" ca="1" si="7"/>
        <v>0</v>
      </c>
      <c r="AB48" s="228" t="str">
        <f t="shared" ca="1" si="8"/>
        <v>TinPT Menara Cipta Mulia</v>
      </c>
    </row>
    <row r="49" spans="1:28" s="227" customFormat="1" ht="25.5">
      <c r="A49" s="182" t="s">
        <v>784</v>
      </c>
      <c r="B49" s="182" t="str">
        <f ca="1">IF(LEN(A49)=0,"",INDEX('Smelter Look-up'!$A:$A,MATCH($A49,'Smelter Look-up'!$E:$E,0)))</f>
        <v>Tin</v>
      </c>
      <c r="C49" s="186" t="str">
        <f ca="1">IF(LEN(A49)=0,"",INDEX('Smelter Look-up'!$C:$C,MATCH($A49,'Smelter Look-up'!$E:$E,0)))</f>
        <v>Thaisarco</v>
      </c>
      <c r="D49" s="230"/>
      <c r="E49" s="182" t="str">
        <f ca="1">IF(ISERROR($V49),"",OFFSET('Smelter Look-up'!$D$4,$V49-4,0)&amp;"")</f>
        <v>THAILAND</v>
      </c>
      <c r="F49" s="182" t="str">
        <f ca="1">IF(ISERROR($V49),"",OFFSET('Smelter Look-up'!$E$4,$V49-4,0))</f>
        <v>CID001898</v>
      </c>
      <c r="G49" s="182" t="str">
        <f ca="1">IF(C49=$X$4,IF(ISERROR($V49),"Enter smelter details","RMI"),IF(ISERROR($V49),"",OFFSET('Smelter Look-up'!$F$4,$V49-4,0)))</f>
        <v>RMI</v>
      </c>
      <c r="H49" s="183">
        <f ca="1">IF(ISERROR($V49),"",OFFSET('Smelter Look-up'!$G$4,$V49-4,0))</f>
        <v>0</v>
      </c>
      <c r="I49" s="184" t="str">
        <f ca="1">IF(ISERROR($V49),"",OFFSET('Smelter Look-up'!$H$4,$V49-4,0))</f>
        <v>Amphur Muang</v>
      </c>
      <c r="J49" s="184" t="str">
        <f ca="1">IF(ISERROR($V49),"",OFFSET('Smelter Look-up'!$I$4,$V49-4,0))</f>
        <v>Phuket</v>
      </c>
      <c r="K49" s="224"/>
      <c r="L49" s="224"/>
      <c r="M49" s="224"/>
      <c r="N49" s="224"/>
      <c r="O49" s="224"/>
      <c r="P49" s="185"/>
      <c r="Q49" s="225" t="s">
        <v>15813</v>
      </c>
      <c r="R49" s="182" t="str">
        <f ca="1">IF(ISERROR($V49),"",OFFSET('Smelter Look-up'!$C$4,$V49-4,0)&amp;"")</f>
        <v>Thaisarco</v>
      </c>
      <c r="S49" s="181" t="str">
        <f t="shared" ca="1" si="6"/>
        <v>TH</v>
      </c>
      <c r="T49" s="181" t="str">
        <f ca="1">IF(B49="","",IF(ISERROR(MATCH($J49,SorP!$B$1:$B$6279,0)),"",INDIRECT("'SorP'!$A$"&amp;MATCH($S49&amp;$J49,SorP!C:C,0))))</f>
        <v>TH-83</v>
      </c>
      <c r="U49" s="201"/>
      <c r="V49" s="226">
        <f ca="1">IF(C49="",NA(),IF(OR(C49="Smelter not listed",C49="Smelter not yet identified"),MATCH($B49&amp;$D49,'Smelter Look-up'!$J:$J,0),MATCH($B49&amp;$C49,'Smelter Look-up'!$J:$J,0)))</f>
        <v>526</v>
      </c>
      <c r="X49" s="227">
        <f t="shared" ca="1" si="7"/>
        <v>0</v>
      </c>
      <c r="AB49" s="228" t="str">
        <f t="shared" ca="1" si="8"/>
        <v>TinThaisarco</v>
      </c>
    </row>
    <row r="50" spans="1:28" s="227" customFormat="1" ht="63.75">
      <c r="A50" s="182" t="s">
        <v>1399</v>
      </c>
      <c r="B50" s="182" t="str">
        <f ca="1">IF(LEN(A50)=0,"",INDEX('Smelter Look-up'!$A:$A,MATCH($A50,'Smelter Look-up'!$E:$E,0)))</f>
        <v>Tin</v>
      </c>
      <c r="C50" s="186" t="str">
        <f ca="1">IF(LEN(A50)=0,"",INDEX('Smelter Look-up'!$C:$C,MATCH($A50,'Smelter Look-up'!$E:$E,0)))</f>
        <v>PT ATD Makmur Mandiri Jaya</v>
      </c>
      <c r="D50" s="230"/>
      <c r="E50" s="182" t="str">
        <f ca="1">IF(ISERROR($V50),"",OFFSET('Smelter Look-up'!$D$4,$V50-4,0)&amp;"")</f>
        <v>INDONESIA</v>
      </c>
      <c r="F50" s="182" t="str">
        <f ca="1">IF(ISERROR($V50),"",OFFSET('Smelter Look-up'!$E$4,$V50-4,0))</f>
        <v>CID002503</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4"/>
      <c r="L50" s="224"/>
      <c r="M50" s="224"/>
      <c r="N50" s="224"/>
      <c r="O50" s="224"/>
      <c r="P50" s="185"/>
      <c r="Q50" s="225" t="s">
        <v>15813</v>
      </c>
      <c r="R50" s="182" t="str">
        <f ca="1">IF(ISERROR($V50),"",OFFSET('Smelter Look-up'!$C$4,$V50-4,0)&amp;"")</f>
        <v>PT ATD Makmur Mandiri Jaya</v>
      </c>
      <c r="S50" s="181" t="str">
        <f t="shared" ca="1" si="6"/>
        <v>ID</v>
      </c>
      <c r="T50" s="181" t="str">
        <f ca="1">IF(B50="","",IF(ISERROR(MATCH($J50,SorP!$B$1:$B$6279,0)),"",INDIRECT("'SorP'!$A$"&amp;MATCH($S50&amp;$J50,SorP!C:C,0))))</f>
        <v>ID-BB</v>
      </c>
      <c r="U50" s="201"/>
      <c r="V50" s="226">
        <f ca="1">IF(C50="",NA(),IF(OR(C50="Smelter not listed",C50="Smelter not yet identified"),MATCH($B50&amp;$D50,'Smelter Look-up'!$J:$J,0),MATCH($B50&amp;$C50,'Smelter Look-up'!$J:$J,0)))</f>
        <v>488</v>
      </c>
      <c r="X50" s="227">
        <f t="shared" ca="1" si="7"/>
        <v>0</v>
      </c>
      <c r="AB50" s="228" t="str">
        <f t="shared" ca="1" si="8"/>
        <v>TinPT ATD Makmur Mandiri Jaya</v>
      </c>
    </row>
    <row r="51" spans="1:28" s="227" customFormat="1" ht="102">
      <c r="A51" s="182" t="s">
        <v>786</v>
      </c>
      <c r="B51" s="182" t="str">
        <f ca="1">IF(LEN(A51)=0,"",INDEX('Smelter Look-up'!$A:$A,MATCH($A51,'Smelter Look-up'!$E:$E,0)))</f>
        <v>Tin</v>
      </c>
      <c r="C51" s="186" t="str">
        <f ca="1">IF(LEN(A51)=0,"",INDEX('Smelter Look-up'!$C:$C,MATCH($A51,'Smelter Look-up'!$E:$E,0)))</f>
        <v>Yunnan Chengfeng Non-ferrous Metals Co., Ltd.</v>
      </c>
      <c r="D51" s="230"/>
      <c r="E51" s="182" t="str">
        <f ca="1">IF(ISERROR($V51),"",OFFSET('Smelter Look-up'!$D$4,$V51-4,0)&amp;"")</f>
        <v>CHINA</v>
      </c>
      <c r="F51" s="182" t="str">
        <f ca="1">IF(ISERROR($V51),"",OFFSET('Smelter Look-up'!$E$4,$V51-4,0))</f>
        <v>CID002158</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399" t="s">
        <v>15814</v>
      </c>
      <c r="R51" s="182" t="str">
        <f ca="1">IF(ISERROR($V51),"",OFFSET('Smelter Look-up'!$C$4,$V51-4,0)&amp;"")</f>
        <v>Yunnan Chengfeng Non-ferrous Metals Co., Ltd.</v>
      </c>
      <c r="S51" s="181" t="str">
        <f t="shared" ca="1" si="6"/>
        <v>CN</v>
      </c>
      <c r="T51" s="181" t="str">
        <f ca="1">IF(B51="","",IF(ISERROR(MATCH($J51,SorP!$B$1:$B$6279,0)),"",INDIRECT("'SorP'!$A$"&amp;MATCH($S51&amp;$J51,SorP!C:C,0))))</f>
        <v>CN-YN</v>
      </c>
      <c r="U51" s="201"/>
      <c r="V51" s="226">
        <f ca="1">IF(C51="",NA(),IF(OR(C51="Smelter not listed",C51="Smelter not yet identified"),MATCH($B51&amp;$D51,'Smelter Look-up'!$J:$J,0),MATCH($B51&amp;$C51,'Smelter Look-up'!$J:$J,0)))</f>
        <v>543</v>
      </c>
      <c r="X51" s="227">
        <f t="shared" ca="1" si="7"/>
        <v>0</v>
      </c>
      <c r="AB51" s="228" t="str">
        <f t="shared" ca="1" si="8"/>
        <v>TinYunnan Chengfeng Non-ferrous Metals Co., Ltd.</v>
      </c>
    </row>
    <row r="52" spans="1:28" s="227" customFormat="1" ht="76.5">
      <c r="A52" s="182" t="s">
        <v>771</v>
      </c>
      <c r="B52" s="182" t="str">
        <f ca="1">IF(LEN(A52)=0,"",INDEX('Smelter Look-up'!$A:$A,MATCH($A52,'Smelter Look-up'!$E:$E,0)))</f>
        <v>Tin</v>
      </c>
      <c r="C52" s="186" t="str">
        <f ca="1">IF(LEN(A52)=0,"",INDEX('Smelter Look-up'!$C:$C,MATCH($A52,'Smelter Look-up'!$E:$E,0)))</f>
        <v>Malaysia Smelting Corporation (MSC)</v>
      </c>
      <c r="D52" s="230"/>
      <c r="E52" s="182" t="str">
        <f ca="1">IF(ISERROR($V52),"",OFFSET('Smelter Look-up'!$D$4,$V52-4,0)&amp;"")</f>
        <v>MALAYSIA</v>
      </c>
      <c r="F52" s="182" t="str">
        <f ca="1">IF(ISERROR($V52),"",OFFSET('Smelter Look-up'!$E$4,$V52-4,0))</f>
        <v>CID001105</v>
      </c>
      <c r="G52" s="182" t="str">
        <f ca="1">IF(C52=$X$4,IF(ISERROR($V52),"Enter smelter details","RMI"),IF(ISERROR($V52),"",OFFSET('Smelter Look-up'!$F$4,$V52-4,0)))</f>
        <v>RMI</v>
      </c>
      <c r="H52" s="183">
        <f ca="1">IF(ISERROR($V52),"",OFFSET('Smelter Look-up'!$G$4,$V52-4,0))</f>
        <v>0</v>
      </c>
      <c r="I52" s="184" t="str">
        <f ca="1">IF(ISERROR($V52),"",OFFSET('Smelter Look-up'!$H$4,$V52-4,0))</f>
        <v>Butterworth</v>
      </c>
      <c r="J52" s="184" t="str">
        <f ca="1">IF(ISERROR($V52),"",OFFSET('Smelter Look-up'!$I$4,$V52-4,0))</f>
        <v>Pulau Pinang</v>
      </c>
      <c r="K52" s="224"/>
      <c r="L52" s="224"/>
      <c r="M52" s="224"/>
      <c r="N52" s="224"/>
      <c r="O52" s="224"/>
      <c r="P52" s="185"/>
      <c r="Q52" s="400" t="s">
        <v>15815</v>
      </c>
      <c r="R52" s="182" t="str">
        <f ca="1">IF(ISERROR($V52),"",OFFSET('Smelter Look-up'!$C$4,$V52-4,0)&amp;"")</f>
        <v>Malaysia Smelting Corporation (MSC)</v>
      </c>
      <c r="S52" s="181" t="str">
        <f t="shared" ca="1" si="6"/>
        <v>MY</v>
      </c>
      <c r="T52" s="181" t="str">
        <f ca="1">IF(B52="","",IF(ISERROR(MATCH($J52,SorP!$B$1:$B$6279,0)),"",INDIRECT("'SorP'!$A$"&amp;MATCH($S52&amp;$J52,SorP!C:C,0))))</f>
        <v>MY-07</v>
      </c>
      <c r="U52" s="201"/>
      <c r="V52" s="226">
        <f ca="1">IF(C52="",NA(),IF(OR(C52="Smelter not listed",C52="Smelter not yet identified"),MATCH($B52&amp;$D52,'Smelter Look-up'!$J:$J,0),MATCH($B52&amp;$C52,'Smelter Look-up'!$J:$J,0)))</f>
        <v>458</v>
      </c>
      <c r="X52" s="227">
        <f t="shared" ca="1" si="7"/>
        <v>0</v>
      </c>
      <c r="AB52" s="228" t="str">
        <f t="shared" ca="1" si="8"/>
        <v>TinMalaysia Smelting Corporation (MSC)</v>
      </c>
    </row>
    <row r="53" spans="1:28" s="227" customFormat="1" ht="76.5">
      <c r="A53" s="182" t="s">
        <v>785</v>
      </c>
      <c r="B53" s="182" t="str">
        <f ca="1">IF(LEN(A53)=0,"",INDEX('Smelter Look-up'!$A:$A,MATCH($A53,'Smelter Look-up'!$E:$E,0)))</f>
        <v>Tin</v>
      </c>
      <c r="C53" s="186" t="str">
        <f ca="1">IF(LEN(A53)=0,"",INDEX('Smelter Look-up'!$C:$C,MATCH($A53,'Smelter Look-up'!$E:$E,0)))</f>
        <v>White Solder Metalurgia e Mineracao Ltda.</v>
      </c>
      <c r="D53" s="230"/>
      <c r="E53" s="182" t="str">
        <f ca="1">IF(ISERROR($V53),"",OFFSET('Smelter Look-up'!$D$4,$V53-4,0)&amp;"")</f>
        <v>BRAZIL</v>
      </c>
      <c r="F53" s="182" t="str">
        <f ca="1">IF(ISERROR($V53),"",OFFSET('Smelter Look-up'!$E$4,$V53-4,0))</f>
        <v>CID002036</v>
      </c>
      <c r="G53" s="182" t="str">
        <f ca="1">IF(C53=$X$4,IF(ISERROR($V53),"Enter smelter details","RMI"),IF(ISERROR($V53),"",OFFSET('Smelter Look-up'!$F$4,$V53-4,0)))</f>
        <v>RMI</v>
      </c>
      <c r="H53" s="183">
        <f ca="1">IF(ISERROR($V53),"",OFFSET('Smelter Look-up'!$G$4,$V53-4,0))</f>
        <v>0</v>
      </c>
      <c r="I53" s="184" t="str">
        <f ca="1">IF(ISERROR($V53),"",OFFSET('Smelter Look-up'!$H$4,$V53-4,0))</f>
        <v>Ariquemes</v>
      </c>
      <c r="J53" s="184" t="str">
        <f ca="1">IF(ISERROR($V53),"",OFFSET('Smelter Look-up'!$I$4,$V53-4,0))</f>
        <v>Rondônia</v>
      </c>
      <c r="K53" s="224"/>
      <c r="L53" s="224"/>
      <c r="M53" s="224"/>
      <c r="N53" s="224"/>
      <c r="O53" s="224"/>
      <c r="P53" s="185"/>
      <c r="Q53" s="400" t="s">
        <v>15816</v>
      </c>
      <c r="R53" s="182" t="str">
        <f ca="1">IF(ISERROR($V53),"",OFFSET('Smelter Look-up'!$C$4,$V53-4,0)&amp;"")</f>
        <v>White Solder Metalurgia e Mineracao Ltda.</v>
      </c>
      <c r="S53" s="181" t="str">
        <f t="shared" ca="1" si="6"/>
        <v>BR</v>
      </c>
      <c r="T53" s="181" t="str">
        <f ca="1">IF(B53="","",IF(ISERROR(MATCH($J53,SorP!$B$1:$B$6279,0)),"",INDIRECT("'SorP'!$A$"&amp;MATCH($S53&amp;$J53,SorP!C:C,0))))</f>
        <v>BR-RO</v>
      </c>
      <c r="U53" s="201"/>
      <c r="V53" s="226">
        <f ca="1">IF(C53="",NA(),IF(OR(C53="Smelter not listed",C53="Smelter not yet identified"),MATCH($B53&amp;$D53,'Smelter Look-up'!$J:$J,0),MATCH($B53&amp;$C53,'Smelter Look-up'!$J:$J,0)))</f>
        <v>535</v>
      </c>
      <c r="X53" s="227">
        <f t="shared" ca="1" si="7"/>
        <v>0</v>
      </c>
      <c r="AB53" s="228" t="str">
        <f t="shared" ca="1" si="8"/>
        <v>TinWhite Solder Metalurgia e Mineracao Ltda.</v>
      </c>
    </row>
    <row r="54" spans="1:28" s="227" customFormat="1" ht="25.5">
      <c r="A54" s="182" t="s">
        <v>766</v>
      </c>
      <c r="B54" s="182" t="str">
        <f ca="1">IF(LEN(A54)=0,"",INDEX('Smelter Look-up'!$A:$A,MATCH($A54,'Smelter Look-up'!$E:$E,0)))</f>
        <v>Tin</v>
      </c>
      <c r="C54" s="186" t="str">
        <f ca="1">IF(LEN(A54)=0,"",INDEX('Smelter Look-up'!$C:$C,MATCH($A54,'Smelter Look-up'!$E:$E,0)))</f>
        <v>Fenix Metals</v>
      </c>
      <c r="D54" s="230"/>
      <c r="E54" s="182" t="str">
        <f ca="1">IF(ISERROR($V54),"",OFFSET('Smelter Look-up'!$D$4,$V54-4,0)&amp;"")</f>
        <v>POLAND</v>
      </c>
      <c r="F54" s="182" t="str">
        <f ca="1">IF(ISERROR($V54),"",OFFSET('Smelter Look-up'!$E$4,$V54-4,0))</f>
        <v>CID000468</v>
      </c>
      <c r="G54" s="182" t="str">
        <f ca="1">IF(C54=$X$4,IF(ISERROR($V54),"Enter smelter details","RMI"),IF(ISERROR($V54),"",OFFSET('Smelter Look-up'!$F$4,$V54-4,0)))</f>
        <v>RMI</v>
      </c>
      <c r="H54" s="183">
        <f ca="1">IF(ISERROR($V54),"",OFFSET('Smelter Look-up'!$G$4,$V54-4,0))</f>
        <v>0</v>
      </c>
      <c r="I54" s="184" t="str">
        <f ca="1">IF(ISERROR($V54),"",OFFSET('Smelter Look-up'!$H$4,$V54-4,0))</f>
        <v>Chmielów</v>
      </c>
      <c r="J54" s="184" t="str">
        <f ca="1">IF(ISERROR($V54),"",OFFSET('Smelter Look-up'!$I$4,$V54-4,0))</f>
        <v>Podkarpackie</v>
      </c>
      <c r="K54" s="224"/>
      <c r="L54" s="224"/>
      <c r="M54" s="224"/>
      <c r="N54" s="224"/>
      <c r="O54" s="224"/>
      <c r="P54" s="185"/>
      <c r="Q54" s="400" t="s">
        <v>15816</v>
      </c>
      <c r="R54" s="182" t="str">
        <f ca="1">IF(ISERROR($V54),"",OFFSET('Smelter Look-up'!$C$4,$V54-4,0)&amp;"")</f>
        <v>Fenix Metals</v>
      </c>
      <c r="S54" s="181" t="str">
        <f t="shared" ca="1" si="6"/>
        <v>PL</v>
      </c>
      <c r="T54" s="181" t="str">
        <f ca="1">IF(B54="","",IF(ISERROR(MATCH($J54,SorP!$B$1:$B$6279,0)),"",INDIRECT("'SorP'!$A$"&amp;MATCH($S54&amp;$J54,SorP!C:C,0))))</f>
        <v>PL-18</v>
      </c>
      <c r="U54" s="201"/>
      <c r="V54" s="226">
        <f ca="1">IF(C54="",NA(),IF(OR(C54="Smelter not listed",C54="Smelter not yet identified"),MATCH($B54&amp;$D54,'Smelter Look-up'!$J:$J,0),MATCH($B54&amp;$C54,'Smelter Look-up'!$J:$J,0)))</f>
        <v>430</v>
      </c>
      <c r="X54" s="227">
        <f t="shared" ca="1" si="7"/>
        <v>0</v>
      </c>
      <c r="AB54" s="228" t="str">
        <f t="shared" ca="1" si="8"/>
        <v>TinFenix Metals</v>
      </c>
    </row>
    <row r="55" spans="1:28" s="227" customFormat="1" ht="25.5">
      <c r="A55" s="182" t="s">
        <v>784</v>
      </c>
      <c r="B55" s="182" t="str">
        <f ca="1">IF(LEN(A55)=0,"",INDEX('Smelter Look-up'!$A:$A,MATCH($A55,'Smelter Look-up'!$E:$E,0)))</f>
        <v>Tin</v>
      </c>
      <c r="C55" s="186" t="str">
        <f ca="1">IF(LEN(A55)=0,"",INDEX('Smelter Look-up'!$C:$C,MATCH($A55,'Smelter Look-up'!$E:$E,0)))</f>
        <v>Thaisarco</v>
      </c>
      <c r="D55" s="230"/>
      <c r="E55" s="182" t="str">
        <f ca="1">IF(ISERROR($V55),"",OFFSET('Smelter Look-up'!$D$4,$V55-4,0)&amp;"")</f>
        <v>THAILAND</v>
      </c>
      <c r="F55" s="182" t="str">
        <f ca="1">IF(ISERROR($V55),"",OFFSET('Smelter Look-up'!$E$4,$V55-4,0))</f>
        <v>CID001898</v>
      </c>
      <c r="G55" s="182" t="str">
        <f ca="1">IF(C55=$X$4,IF(ISERROR($V55),"Enter smelter details","RMI"),IF(ISERROR($V55),"",OFFSET('Smelter Look-up'!$F$4,$V55-4,0)))</f>
        <v>RMI</v>
      </c>
      <c r="H55" s="183">
        <f ca="1">IF(ISERROR($V55),"",OFFSET('Smelter Look-up'!$G$4,$V55-4,0))</f>
        <v>0</v>
      </c>
      <c r="I55" s="184" t="str">
        <f ca="1">IF(ISERROR($V55),"",OFFSET('Smelter Look-up'!$H$4,$V55-4,0))</f>
        <v>Amphur Muang</v>
      </c>
      <c r="J55" s="184" t="str">
        <f ca="1">IF(ISERROR($V55),"",OFFSET('Smelter Look-up'!$I$4,$V55-4,0))</f>
        <v>Phuket</v>
      </c>
      <c r="K55" s="224"/>
      <c r="L55" s="224"/>
      <c r="M55" s="224"/>
      <c r="N55" s="224"/>
      <c r="O55" s="224"/>
      <c r="P55" s="185"/>
      <c r="Q55" s="400" t="s">
        <v>15815</v>
      </c>
      <c r="R55" s="182" t="str">
        <f ca="1">IF(ISERROR($V55),"",OFFSET('Smelter Look-up'!$C$4,$V55-4,0)&amp;"")</f>
        <v>Thaisarco</v>
      </c>
      <c r="S55" s="181" t="str">
        <f t="shared" ca="1" si="6"/>
        <v>TH</v>
      </c>
      <c r="T55" s="181" t="str">
        <f ca="1">IF(B55="","",IF(ISERROR(MATCH($J55,SorP!$B$1:$B$6279,0)),"",INDIRECT("'SorP'!$A$"&amp;MATCH($S55&amp;$J55,SorP!C:C,0))))</f>
        <v>TH-83</v>
      </c>
      <c r="U55" s="201"/>
      <c r="V55" s="226">
        <f ca="1">IF(C55="",NA(),IF(OR(C55="Smelter not listed",C55="Smelter not yet identified"),MATCH($B55&amp;$D55,'Smelter Look-up'!$J:$J,0),MATCH($B55&amp;$C55,'Smelter Look-up'!$J:$J,0)))</f>
        <v>526</v>
      </c>
      <c r="X55" s="227">
        <f t="shared" ca="1" si="7"/>
        <v>0</v>
      </c>
      <c r="AB55" s="228" t="str">
        <f t="shared" ca="1" si="8"/>
        <v>TinThaisarco</v>
      </c>
    </row>
    <row r="56" spans="1:28" s="227" customFormat="1" ht="51">
      <c r="A56" s="182" t="s">
        <v>781</v>
      </c>
      <c r="B56" s="182" t="str">
        <f ca="1">IF(LEN(A56)=0,"",INDEX('Smelter Look-up'!$A:$A,MATCH($A56,'Smelter Look-up'!$E:$E,0)))</f>
        <v>Tin</v>
      </c>
      <c r="C56" s="186" t="str">
        <f ca="1">IF(LEN(A56)=0,"",INDEX('Smelter Look-up'!$C:$C,MATCH($A56,'Smelter Look-up'!$E:$E,0)))</f>
        <v>PT Timah Tbk Mentok</v>
      </c>
      <c r="D56" s="230"/>
      <c r="E56" s="182" t="str">
        <f ca="1">IF(ISERROR($V56),"",OFFSET('Smelter Look-up'!$D$4,$V56-4,0)&amp;"")</f>
        <v>INDONESIA</v>
      </c>
      <c r="F56" s="182" t="str">
        <f ca="1">IF(ISERROR($V56),"",OFFSET('Smelter Look-up'!$E$4,$V56-4,0))</f>
        <v>CID001482</v>
      </c>
      <c r="G56" s="182" t="str">
        <f ca="1">IF(C56=$X$4,IF(ISERROR($V56),"Enter smelter details","RMI"),IF(ISERROR($V56),"",OFFSET('Smelter Look-up'!$F$4,$V56-4,0)))</f>
        <v>RMI</v>
      </c>
      <c r="H56" s="183">
        <f ca="1">IF(ISERROR($V56),"",OFFSET('Smelter Look-up'!$G$4,$V56-4,0))</f>
        <v>0</v>
      </c>
      <c r="I56" s="184" t="str">
        <f ca="1">IF(ISERROR($V56),"",OFFSET('Smelter Look-up'!$H$4,$V56-4,0))</f>
        <v>Mentok</v>
      </c>
      <c r="J56" s="184" t="str">
        <f ca="1">IF(ISERROR($V56),"",OFFSET('Smelter Look-up'!$I$4,$V56-4,0))</f>
        <v>Kepulauan Bangka Belitung</v>
      </c>
      <c r="K56" s="224"/>
      <c r="L56" s="224"/>
      <c r="M56" s="224"/>
      <c r="N56" s="224"/>
      <c r="O56" s="224"/>
      <c r="P56" s="185"/>
      <c r="Q56" s="400" t="s">
        <v>15815</v>
      </c>
      <c r="R56" s="182" t="str">
        <f ca="1">IF(ISERROR($V56),"",OFFSET('Smelter Look-up'!$C$4,$V56-4,0)&amp;"")</f>
        <v>PT Timah Tbk Mentok</v>
      </c>
      <c r="S56" s="181" t="str">
        <f t="shared" ca="1" si="6"/>
        <v>ID</v>
      </c>
      <c r="T56" s="181" t="str">
        <f ca="1">IF(B56="","",IF(ISERROR(MATCH($J56,SorP!$B$1:$B$6279,0)),"",INDIRECT("'SorP'!$A$"&amp;MATCH($S56&amp;$J56,SorP!C:C,0))))</f>
        <v>ID-BB</v>
      </c>
      <c r="U56" s="201"/>
      <c r="V56" s="226">
        <f ca="1">IF(C56="",NA(),IF(OR(C56="Smelter not listed",C56="Smelter not yet identified"),MATCH($B56&amp;$D56,'Smelter Look-up'!$J:$J,0),MATCH($B56&amp;$C56,'Smelter Look-up'!$J:$J,0)))</f>
        <v>514</v>
      </c>
      <c r="X56" s="227">
        <f t="shared" ca="1" si="7"/>
        <v>0</v>
      </c>
      <c r="AB56" s="228" t="str">
        <f t="shared" ca="1" si="8"/>
        <v>TinPT Timah Tbk Mentok</v>
      </c>
    </row>
    <row r="57" spans="1:28" s="227" customFormat="1" ht="51">
      <c r="A57" s="182" t="s">
        <v>800</v>
      </c>
      <c r="B57" s="182" t="str">
        <f ca="1">IF(LEN(A57)=0,"",INDEX('Smelter Look-up'!$A:$A,MATCH($A57,'Smelter Look-up'!$E:$E,0)))</f>
        <v>Tin</v>
      </c>
      <c r="C57" s="186" t="str">
        <f ca="1">IF(LEN(A57)=0,"",INDEX('Smelter Look-up'!$C:$C,MATCH($A57,'Smelter Look-up'!$E:$E,0)))</f>
        <v>PT Timah Tbk Kundur</v>
      </c>
      <c r="D57" s="230"/>
      <c r="E57" s="182" t="str">
        <f ca="1">IF(ISERROR($V57),"",OFFSET('Smelter Look-up'!$D$4,$V57-4,0)&amp;"")</f>
        <v>INDONESIA</v>
      </c>
      <c r="F57" s="182" t="str">
        <f ca="1">IF(ISERROR($V57),"",OFFSET('Smelter Look-up'!$E$4,$V57-4,0))</f>
        <v>CID001477</v>
      </c>
      <c r="G57" s="182" t="str">
        <f ca="1">IF(C57=$X$4,IF(ISERROR($V57),"Enter smelter details","RMI"),IF(ISERROR($V57),"",OFFSET('Smelter Look-up'!$F$4,$V57-4,0)))</f>
        <v>RMI</v>
      </c>
      <c r="H57" s="183">
        <f ca="1">IF(ISERROR($V57),"",OFFSET('Smelter Look-up'!$G$4,$V57-4,0))</f>
        <v>0</v>
      </c>
      <c r="I57" s="184" t="str">
        <f ca="1">IF(ISERROR($V57),"",OFFSET('Smelter Look-up'!$H$4,$V57-4,0))</f>
        <v>Kundur</v>
      </c>
      <c r="J57" s="184" t="str">
        <f ca="1">IF(ISERROR($V57),"",OFFSET('Smelter Look-up'!$I$4,$V57-4,0))</f>
        <v>Riau</v>
      </c>
      <c r="K57" s="224"/>
      <c r="L57" s="224"/>
      <c r="M57" s="224"/>
      <c r="N57" s="224"/>
      <c r="O57" s="224"/>
      <c r="P57" s="185"/>
      <c r="Q57" s="400" t="s">
        <v>15815</v>
      </c>
      <c r="R57" s="182" t="str">
        <f ca="1">IF(ISERROR($V57),"",OFFSET('Smelter Look-up'!$C$4,$V57-4,0)&amp;"")</f>
        <v>PT Timah Tbk Kundur</v>
      </c>
      <c r="S57" s="181" t="str">
        <f t="shared" ca="1" si="6"/>
        <v>ID</v>
      </c>
      <c r="T57" s="181" t="str">
        <f ca="1">IF(B57="","",IF(ISERROR(MATCH($J57,SorP!$B$1:$B$6279,0)),"",INDIRECT("'SorP'!$A$"&amp;MATCH($S57&amp;$J57,SorP!C:C,0))))</f>
        <v>ID-RI</v>
      </c>
      <c r="U57" s="201"/>
      <c r="V57" s="226">
        <f ca="1">IF(C57="",NA(),IF(OR(C57="Smelter not listed",C57="Smelter not yet identified"),MATCH($B57&amp;$D57,'Smelter Look-up'!$J:$J,0),MATCH($B57&amp;$C57,'Smelter Look-up'!$J:$J,0)))</f>
        <v>513</v>
      </c>
      <c r="X57" s="227">
        <f t="shared" ca="1" si="7"/>
        <v>0</v>
      </c>
      <c r="AB57" s="228" t="str">
        <f t="shared" ca="1" si="8"/>
        <v>TinPT Timah Tbk Kundur</v>
      </c>
    </row>
    <row r="58" spans="1:28" s="227" customFormat="1" ht="63.75">
      <c r="A58" s="182" t="s">
        <v>778</v>
      </c>
      <c r="B58" s="182" t="str">
        <f ca="1">IF(LEN(A58)=0,"",INDEX('Smelter Look-up'!$A:$A,MATCH($A58,'Smelter Look-up'!$E:$E,0)))</f>
        <v>Tin</v>
      </c>
      <c r="C58" s="186" t="str">
        <f ca="1">IF(LEN(A58)=0,"",INDEX('Smelter Look-up'!$C:$C,MATCH($A58,'Smelter Look-up'!$E:$E,0)))</f>
        <v>PT Artha Cipta Langgeng</v>
      </c>
      <c r="D58" s="230"/>
      <c r="E58" s="182" t="str">
        <f ca="1">IF(ISERROR($V58),"",OFFSET('Smelter Look-up'!$D$4,$V58-4,0)&amp;"")</f>
        <v>INDONESIA</v>
      </c>
      <c r="F58" s="182" t="str">
        <f ca="1">IF(ISERROR($V58),"",OFFSET('Smelter Look-up'!$E$4,$V58-4,0))</f>
        <v>CID001399</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400" t="s">
        <v>15815</v>
      </c>
      <c r="R58" s="182" t="str">
        <f ca="1">IF(ISERROR($V58),"",OFFSET('Smelter Look-up'!$C$4,$V58-4,0)&amp;"")</f>
        <v>PT Artha Cipta Langgeng</v>
      </c>
      <c r="S58" s="181" t="str">
        <f t="shared" ca="1" si="6"/>
        <v>ID</v>
      </c>
      <c r="T58" s="181" t="str">
        <f ca="1">IF(B58="","",IF(ISERROR(MATCH($J58,SorP!$B$1:$B$6279,0)),"",INDIRECT("'SorP'!$A$"&amp;MATCH($S58&amp;$J58,SorP!C:C,0))))</f>
        <v>ID-BB</v>
      </c>
      <c r="U58" s="201"/>
      <c r="V58" s="226">
        <f ca="1">IF(C58="",NA(),IF(OR(C58="Smelter not listed",C58="Smelter not yet identified"),MATCH($B58&amp;$D58,'Smelter Look-up'!$J:$J,0),MATCH($B58&amp;$C58,'Smelter Look-up'!$J:$J,0)))</f>
        <v>487</v>
      </c>
      <c r="X58" s="227">
        <f t="shared" ca="1" si="7"/>
        <v>0</v>
      </c>
      <c r="AB58" s="228" t="str">
        <f t="shared" ca="1" si="8"/>
        <v>TinPT Artha Cipta Langgeng</v>
      </c>
    </row>
    <row r="59" spans="1:28" s="227" customFormat="1" ht="89.25">
      <c r="A59" s="182" t="s">
        <v>787</v>
      </c>
      <c r="B59" s="182" t="str">
        <f ca="1">IF(LEN(A59)=0,"",INDEX('Smelter Look-up'!$A:$A,MATCH($A59,'Smelter Look-up'!$E:$E,0)))</f>
        <v>Tin</v>
      </c>
      <c r="C59" s="186" t="str">
        <f ca="1">IF(LEN(A59)=0,"",INDEX('Smelter Look-up'!$C:$C,MATCH($A59,'Smelter Look-up'!$E:$E,0)))</f>
        <v>Tin Smelting Branch of Yunnan Tin Co., Ltd.</v>
      </c>
      <c r="D59" s="230"/>
      <c r="E59" s="182" t="str">
        <f ca="1">IF(ISERROR($V59),"",OFFSET('Smelter Look-up'!$D$4,$V59-4,0)&amp;"")</f>
        <v>CHINA</v>
      </c>
      <c r="F59" s="182" t="str">
        <f ca="1">IF(ISERROR($V59),"",OFFSET('Smelter Look-up'!$E$4,$V59-4,0))</f>
        <v>CID002180</v>
      </c>
      <c r="G59" s="182" t="str">
        <f ca="1">IF(C59=$X$4,IF(ISERROR($V59),"Enter smelter details","RMI"),IF(ISERROR($V59),"",OFFSET('Smelter Look-up'!$F$4,$V59-4,0)))</f>
        <v>RMI</v>
      </c>
      <c r="H59" s="183">
        <f ca="1">IF(ISERROR($V59),"",OFFSET('Smelter Look-up'!$G$4,$V59-4,0))</f>
        <v>0</v>
      </c>
      <c r="I59" s="184" t="str">
        <f ca="1">IF(ISERROR($V59),"",OFFSET('Smelter Look-up'!$H$4,$V59-4,0))</f>
        <v>Gejiu</v>
      </c>
      <c r="J59" s="184" t="str">
        <f ca="1">IF(ISERROR($V59),"",OFFSET('Smelter Look-up'!$I$4,$V59-4,0))</f>
        <v>Yunnan Sheng</v>
      </c>
      <c r="K59" s="224"/>
      <c r="L59" s="224"/>
      <c r="M59" s="224"/>
      <c r="N59" s="224"/>
      <c r="O59" s="224"/>
      <c r="P59" s="185"/>
      <c r="Q59" s="401" t="s">
        <v>15817</v>
      </c>
      <c r="R59" s="182" t="str">
        <f ca="1">IF(ISERROR($V59),"",OFFSET('Smelter Look-up'!$C$4,$V59-4,0)&amp;"")</f>
        <v>Tin Smelting Branch of Yunnan Tin Co., Ltd.</v>
      </c>
      <c r="S59" s="181" t="str">
        <f t="shared" ca="1" si="6"/>
        <v>CN</v>
      </c>
      <c r="T59" s="181" t="str">
        <f ca="1">IF(B59="","",IF(ISERROR(MATCH($J59,SorP!$B$1:$B$6279,0)),"",INDIRECT("'SorP'!$A$"&amp;MATCH($S59&amp;$J59,SorP!C:C,0))))</f>
        <v>CN-YN</v>
      </c>
      <c r="U59" s="201"/>
      <c r="V59" s="226">
        <f ca="1">IF(C59="",NA(),IF(OR(C59="Smelter not listed",C59="Smelter not yet identified"),MATCH($B59&amp;$D59,'Smelter Look-up'!$J:$J,0),MATCH($B59&amp;$C59,'Smelter Look-up'!$J:$J,0)))</f>
        <v>529</v>
      </c>
      <c r="X59" s="227">
        <f t="shared" ca="1" si="7"/>
        <v>0</v>
      </c>
      <c r="AB59" s="228" t="str">
        <f t="shared" ca="1" si="8"/>
        <v>TinTin Smelting Branch of Yunnan Tin Co., Ltd.</v>
      </c>
    </row>
    <row r="60" spans="1:28" s="227" customFormat="1" ht="63.75">
      <c r="A60" s="182" t="s">
        <v>746</v>
      </c>
      <c r="B60" s="182" t="str">
        <f ca="1">IF(LEN(A60)=0,"",INDEX('Smelter Look-up'!$A:$A,MATCH($A60,'Smelter Look-up'!$E:$E,0)))</f>
        <v>Tantalum</v>
      </c>
      <c r="C60" s="186" t="str">
        <f ca="1">IF(LEN(A60)=0,"",INDEX('Smelter Look-up'!$C:$C,MATCH($A60,'Smelter Look-up'!$E:$E,0)))</f>
        <v>F&amp;X Electro-Materials Ltd.</v>
      </c>
      <c r="D60" s="230"/>
      <c r="E60" s="182" t="str">
        <f ca="1">IF(ISERROR($V60),"",OFFSET('Smelter Look-up'!$D$4,$V60-4,0)&amp;"")</f>
        <v>CHINA</v>
      </c>
      <c r="F60" s="182" t="str">
        <f ca="1">IF(ISERROR($V60),"",OFFSET('Smelter Look-up'!$E$4,$V60-4,0))</f>
        <v>CID000460</v>
      </c>
      <c r="G60" s="182" t="str">
        <f ca="1">IF(C60=$X$4,IF(ISERROR($V60),"Enter smelter details","RMI"),IF(ISERROR($V60),"",OFFSET('Smelter Look-up'!$F$4,$V60-4,0)))</f>
        <v>RMI</v>
      </c>
      <c r="H60" s="183">
        <f ca="1">IF(ISERROR($V60),"",OFFSET('Smelter Look-up'!$G$4,$V60-4,0))</f>
        <v>0</v>
      </c>
      <c r="I60" s="184" t="str">
        <f ca="1">IF(ISERROR($V60),"",OFFSET('Smelter Look-up'!$H$4,$V60-4,0))</f>
        <v>Jiangmen</v>
      </c>
      <c r="J60" s="184" t="str">
        <f ca="1">IF(ISERROR($V60),"",OFFSET('Smelter Look-up'!$I$4,$V60-4,0))</f>
        <v>Guangdong Sheng</v>
      </c>
      <c r="K60" s="224"/>
      <c r="L60" s="224"/>
      <c r="M60" s="224"/>
      <c r="N60" s="224"/>
      <c r="O60" s="224"/>
      <c r="P60" s="185"/>
      <c r="Q60" s="401" t="s">
        <v>15818</v>
      </c>
      <c r="R60" s="182" t="str">
        <f ca="1">IF(ISERROR($V60),"",OFFSET('Smelter Look-up'!$C$4,$V60-4,0)&amp;"")</f>
        <v>F&amp;X Electro-Materials Ltd.</v>
      </c>
      <c r="S60" s="181" t="str">
        <f t="shared" ca="1" si="6"/>
        <v>CN</v>
      </c>
      <c r="T60" s="181" t="str">
        <f ca="1">IF(B60="","",IF(ISERROR(MATCH($J60,SorP!$B$1:$B$6279,0)),"",INDIRECT("'SorP'!$A$"&amp;MATCH($S60&amp;$J60,SorP!C:C,0))))</f>
        <v>CN-GD</v>
      </c>
      <c r="U60" s="201"/>
      <c r="V60" s="226">
        <f ca="1">IF(C60="",NA(),IF(OR(C60="Smelter not listed",C60="Smelter not yet identified"),MATCH($B60&amp;$D60,'Smelter Look-up'!$J:$J,0),MATCH($B60&amp;$C60,'Smelter Look-up'!$J:$J,0)))</f>
        <v>328</v>
      </c>
      <c r="X60" s="227">
        <f t="shared" ca="1" si="7"/>
        <v>0</v>
      </c>
      <c r="AB60" s="228" t="str">
        <f t="shared" ca="1" si="8"/>
        <v>TantalumF&amp;X Electro-Materials Ltd.</v>
      </c>
    </row>
    <row r="61" spans="1:28" s="227" customFormat="1" ht="102">
      <c r="A61" s="182" t="s">
        <v>749</v>
      </c>
      <c r="B61" s="182" t="str">
        <f ca="1">IF(LEN(A61)=0,"",INDEX('Smelter Look-up'!$A:$A,MATCH($A61,'Smelter Look-up'!$E:$E,0)))</f>
        <v>Tantalum</v>
      </c>
      <c r="C61" s="186" t="str">
        <f ca="1">IF(LEN(A61)=0,"",INDEX('Smelter Look-up'!$C:$C,MATCH($A61,'Smelter Look-up'!$E:$E,0)))</f>
        <v>JiuJiang JinXin Nonferrous Metals Co., Ltd.</v>
      </c>
      <c r="D61" s="230"/>
      <c r="E61" s="182" t="str">
        <f ca="1">IF(ISERROR($V61),"",OFFSET('Smelter Look-up'!$D$4,$V61-4,0)&amp;"")</f>
        <v>CHINA</v>
      </c>
      <c r="F61" s="182" t="str">
        <f ca="1">IF(ISERROR($V61),"",OFFSET('Smelter Look-up'!$E$4,$V61-4,0))</f>
        <v>CID000914</v>
      </c>
      <c r="G61" s="182" t="str">
        <f ca="1">IF(C61=$X$4,IF(ISERROR($V61),"Enter smelter details","RMI"),IF(ISERROR($V61),"",OFFSET('Smelter Look-up'!$F$4,$V61-4,0)))</f>
        <v>RMI</v>
      </c>
      <c r="H61" s="183">
        <f ca="1">IF(ISERROR($V61),"",OFFSET('Smelter Look-up'!$G$4,$V61-4,0))</f>
        <v>0</v>
      </c>
      <c r="I61" s="184" t="str">
        <f ca="1">IF(ISERROR($V61),"",OFFSET('Smelter Look-up'!$H$4,$V61-4,0))</f>
        <v>Jiujiang</v>
      </c>
      <c r="J61" s="184" t="str">
        <f ca="1">IF(ISERROR($V61),"",OFFSET('Smelter Look-up'!$I$4,$V61-4,0))</f>
        <v>Jiangxi Sheng</v>
      </c>
      <c r="K61" s="224"/>
      <c r="L61" s="224"/>
      <c r="M61" s="224"/>
      <c r="N61" s="224"/>
      <c r="O61" s="224"/>
      <c r="P61" s="185"/>
      <c r="Q61" s="401" t="s">
        <v>15818</v>
      </c>
      <c r="R61" s="182" t="str">
        <f ca="1">IF(ISERROR($V61),"",OFFSET('Smelter Look-up'!$C$4,$V61-4,0)&amp;"")</f>
        <v>JiuJiang JinXin Nonferrous Metals Co., Ltd.</v>
      </c>
      <c r="S61" s="181" t="str">
        <f t="shared" ca="1" si="6"/>
        <v>CN</v>
      </c>
      <c r="T61" s="181" t="str">
        <f ca="1">IF(B61="","",IF(ISERROR(MATCH($J61,SorP!$B$1:$B$6279,0)),"",INDIRECT("'SorP'!$A$"&amp;MATCH($S61&amp;$J61,SorP!C:C,0))))</f>
        <v>CN-JX</v>
      </c>
      <c r="U61" s="201"/>
      <c r="V61" s="226">
        <f ca="1">IF(C61="",NA(),IF(OR(C61="Smelter not listed",C61="Smelter not yet identified"),MATCH($B61&amp;$D61,'Smelter Look-up'!$J:$J,0),MATCH($B61&amp;$C61,'Smelter Look-up'!$J:$J,0)))</f>
        <v>341</v>
      </c>
      <c r="X61" s="227">
        <f t="shared" ca="1" si="7"/>
        <v>0</v>
      </c>
      <c r="AB61" s="228" t="str">
        <f t="shared" ca="1" si="8"/>
        <v>TantalumJiuJiang JinXin Nonferrous Metals Co., Ltd.</v>
      </c>
    </row>
    <row r="62" spans="1:28" s="227" customFormat="1" ht="114.75">
      <c r="A62" s="182" t="s">
        <v>745</v>
      </c>
      <c r="B62" s="182" t="str">
        <f ca="1">IF(LEN(A62)=0,"",INDEX('Smelter Look-up'!$A:$A,MATCH($A62,'Smelter Look-up'!$E:$E,0)))</f>
        <v>Tantalum</v>
      </c>
      <c r="C62" s="186" t="str">
        <f ca="1">IF(LEN(A62)=0,"",INDEX('Smelter Look-up'!$C:$C,MATCH($A62,'Smelter Look-up'!$E:$E,0)))</f>
        <v>Changsha South Tantalum Niobium Co., Ltd.</v>
      </c>
      <c r="D62" s="230"/>
      <c r="E62" s="182" t="str">
        <f ca="1">IF(ISERROR($V62),"",OFFSET('Smelter Look-up'!$D$4,$V62-4,0)&amp;"")</f>
        <v>CHINA</v>
      </c>
      <c r="F62" s="182" t="str">
        <f ca="1">IF(ISERROR($V62),"",OFFSET('Smelter Look-up'!$E$4,$V62-4,0))</f>
        <v>CID000211</v>
      </c>
      <c r="G62" s="182" t="str">
        <f ca="1">IF(C62=$X$4,IF(ISERROR($V62),"Enter smelter details","RMI"),IF(ISERROR($V62),"",OFFSET('Smelter Look-up'!$F$4,$V62-4,0)))</f>
        <v>RMI</v>
      </c>
      <c r="H62" s="183">
        <f ca="1">IF(ISERROR($V62),"",OFFSET('Smelter Look-up'!$G$4,$V62-4,0))</f>
        <v>0</v>
      </c>
      <c r="I62" s="184" t="str">
        <f ca="1">IF(ISERROR($V62),"",OFFSET('Smelter Look-up'!$H$4,$V62-4,0))</f>
        <v>Changsha</v>
      </c>
      <c r="J62" s="184" t="str">
        <f ca="1">IF(ISERROR($V62),"",OFFSET('Smelter Look-up'!$I$4,$V62-4,0))</f>
        <v>Hunan Sheng</v>
      </c>
      <c r="K62" s="224"/>
      <c r="L62" s="224"/>
      <c r="M62" s="224"/>
      <c r="N62" s="224"/>
      <c r="O62" s="224"/>
      <c r="P62" s="185"/>
      <c r="Q62" s="401" t="s">
        <v>15819</v>
      </c>
      <c r="R62" s="182" t="str">
        <f ca="1">IF(ISERROR($V62),"",OFFSET('Smelter Look-up'!$C$4,$V62-4,0)&amp;"")</f>
        <v>Changsha South Tantalum Niobium Co., Ltd.</v>
      </c>
      <c r="S62" s="181" t="str">
        <f t="shared" ca="1" si="6"/>
        <v>CN</v>
      </c>
      <c r="T62" s="181" t="str">
        <f ca="1">IF(B62="","",IF(ISERROR(MATCH($J62,SorP!$B$1:$B$6279,0)),"",INDIRECT("'SorP'!$A$"&amp;MATCH($S62&amp;$J62,SorP!C:C,0))))</f>
        <v>CN-HN</v>
      </c>
      <c r="U62" s="201"/>
      <c r="V62" s="226">
        <f ca="1">IF(C62="",NA(),IF(OR(C62="Smelter not listed",C62="Smelter not yet identified"),MATCH($B62&amp;$D62,'Smelter Look-up'!$J:$J,0),MATCH($B62&amp;$C62,'Smelter Look-up'!$J:$J,0)))</f>
        <v>324</v>
      </c>
      <c r="X62" s="227">
        <f t="shared" ca="1" si="7"/>
        <v>0</v>
      </c>
      <c r="AB62" s="228" t="str">
        <f t="shared" ca="1" si="8"/>
        <v>TantalumChangsha South Tantalum Niobium Co., Ltd.</v>
      </c>
    </row>
    <row r="63" spans="1:28" s="227" customFormat="1" ht="114.75">
      <c r="A63" s="182" t="s">
        <v>745</v>
      </c>
      <c r="B63" s="182" t="str">
        <f ca="1">IF(LEN(A63)=0,"",INDEX('Smelter Look-up'!$A:$A,MATCH($A63,'Smelter Look-up'!$E:$E,0)))</f>
        <v>Tantalum</v>
      </c>
      <c r="C63" s="186" t="str">
        <f ca="1">IF(LEN(A63)=0,"",INDEX('Smelter Look-up'!$C:$C,MATCH($A63,'Smelter Look-up'!$E:$E,0)))</f>
        <v>Changsha South Tantalum Niobium Co., Ltd.</v>
      </c>
      <c r="D63" s="230"/>
      <c r="E63" s="182" t="str">
        <f ca="1">IF(ISERROR($V63),"",OFFSET('Smelter Look-up'!$D$4,$V63-4,0)&amp;"")</f>
        <v>CHINA</v>
      </c>
      <c r="F63" s="182" t="str">
        <f ca="1">IF(ISERROR($V63),"",OFFSET('Smelter Look-up'!$E$4,$V63-4,0))</f>
        <v>CID000211</v>
      </c>
      <c r="G63" s="182" t="str">
        <f ca="1">IF(C63=$X$4,IF(ISERROR($V63),"Enter smelter details","RMI"),IF(ISERROR($V63),"",OFFSET('Smelter Look-up'!$F$4,$V63-4,0)))</f>
        <v>RMI</v>
      </c>
      <c r="H63" s="183">
        <f ca="1">IF(ISERROR($V63),"",OFFSET('Smelter Look-up'!$G$4,$V63-4,0))</f>
        <v>0</v>
      </c>
      <c r="I63" s="184" t="str">
        <f ca="1">IF(ISERROR($V63),"",OFFSET('Smelter Look-up'!$H$4,$V63-4,0))</f>
        <v>Changsha</v>
      </c>
      <c r="J63" s="184" t="str">
        <f ca="1">IF(ISERROR($V63),"",OFFSET('Smelter Look-up'!$I$4,$V63-4,0))</f>
        <v>Hunan Sheng</v>
      </c>
      <c r="K63" s="224"/>
      <c r="L63" s="224"/>
      <c r="M63" s="224"/>
      <c r="N63" s="224"/>
      <c r="O63" s="224"/>
      <c r="P63" s="185"/>
      <c r="Q63" s="401" t="s">
        <v>15820</v>
      </c>
      <c r="R63" s="182" t="str">
        <f ca="1">IF(ISERROR($V63),"",OFFSET('Smelter Look-up'!$C$4,$V63-4,0)&amp;"")</f>
        <v>Changsha South Tantalum Niobium Co., Ltd.</v>
      </c>
      <c r="S63" s="181" t="str">
        <f t="shared" ca="1" si="6"/>
        <v>CN</v>
      </c>
      <c r="T63" s="181" t="str">
        <f ca="1">IF(B63="","",IF(ISERROR(MATCH($J63,SorP!$B$1:$B$6279,0)),"",INDIRECT("'SorP'!$A$"&amp;MATCH($S63&amp;$J63,SorP!C:C,0))))</f>
        <v>CN-HN</v>
      </c>
      <c r="U63" s="201"/>
      <c r="V63" s="226">
        <f ca="1">IF(C63="",NA(),IF(OR(C63="Smelter not listed",C63="Smelter not yet identified"),MATCH($B63&amp;$D63,'Smelter Look-up'!$J:$J,0),MATCH($B63&amp;$C63,'Smelter Look-up'!$J:$J,0)))</f>
        <v>324</v>
      </c>
      <c r="X63" s="227">
        <f t="shared" ca="1" si="7"/>
        <v>0</v>
      </c>
      <c r="AB63" s="228" t="str">
        <f t="shared" ca="1" si="8"/>
        <v>TantalumChangsha South Tantalum Niobium Co., Ltd.</v>
      </c>
    </row>
    <row r="64" spans="1:28" s="227" customFormat="1" ht="51">
      <c r="A64" s="182" t="s">
        <v>800</v>
      </c>
      <c r="B64" s="182" t="str">
        <f ca="1">IF(LEN(A64)=0,"",INDEX('Smelter Look-up'!$A:$A,MATCH($A64,'Smelter Look-up'!$E:$E,0)))</f>
        <v>Tin</v>
      </c>
      <c r="C64" s="186" t="str">
        <f ca="1">IF(LEN(A64)=0,"",INDEX('Smelter Look-up'!$C:$C,MATCH($A64,'Smelter Look-up'!$E:$E,0)))</f>
        <v>PT Timah Tbk Kundur</v>
      </c>
      <c r="D64" s="230"/>
      <c r="E64" s="182" t="str">
        <f ca="1">IF(ISERROR($V64),"",OFFSET('Smelter Look-up'!$D$4,$V64-4,0)&amp;"")</f>
        <v>INDONESIA</v>
      </c>
      <c r="F64" s="182" t="str">
        <f ca="1">IF(ISERROR($V64),"",OFFSET('Smelter Look-up'!$E$4,$V64-4,0))</f>
        <v>CID001477</v>
      </c>
      <c r="G64" s="182" t="str">
        <f ca="1">IF(C64=$X$4,IF(ISERROR($V64),"Enter smelter details","RMI"),IF(ISERROR($V64),"",OFFSET('Smelter Look-up'!$F$4,$V64-4,0)))</f>
        <v>RMI</v>
      </c>
      <c r="H64" s="183">
        <f ca="1">IF(ISERROR($V64),"",OFFSET('Smelter Look-up'!$G$4,$V64-4,0))</f>
        <v>0</v>
      </c>
      <c r="I64" s="184" t="str">
        <f ca="1">IF(ISERROR($V64),"",OFFSET('Smelter Look-up'!$H$4,$V64-4,0))</f>
        <v>Kundur</v>
      </c>
      <c r="J64" s="184" t="str">
        <f ca="1">IF(ISERROR($V64),"",OFFSET('Smelter Look-up'!$I$4,$V64-4,0))</f>
        <v>Riau</v>
      </c>
      <c r="K64" s="224"/>
      <c r="L64" s="224"/>
      <c r="M64" s="224"/>
      <c r="N64" s="224"/>
      <c r="O64" s="224"/>
      <c r="P64" s="185"/>
      <c r="Q64" s="401" t="s">
        <v>15821</v>
      </c>
      <c r="R64" s="182" t="str">
        <f ca="1">IF(ISERROR($V64),"",OFFSET('Smelter Look-up'!$C$4,$V64-4,0)&amp;"")</f>
        <v>PT Timah Tbk Kundur</v>
      </c>
      <c r="S64" s="181" t="str">
        <f t="shared" ca="1" si="6"/>
        <v>ID</v>
      </c>
      <c r="T64" s="181" t="str">
        <f ca="1">IF(B64="","",IF(ISERROR(MATCH($J64,SorP!$B$1:$B$6279,0)),"",INDIRECT("'SorP'!$A$"&amp;MATCH($S64&amp;$J64,SorP!C:C,0))))</f>
        <v>ID-RI</v>
      </c>
      <c r="U64" s="201"/>
      <c r="V64" s="226">
        <f ca="1">IF(C64="",NA(),IF(OR(C64="Smelter not listed",C64="Smelter not yet identified"),MATCH($B64&amp;$D64,'Smelter Look-up'!$J:$J,0),MATCH($B64&amp;$C64,'Smelter Look-up'!$J:$J,0)))</f>
        <v>513</v>
      </c>
      <c r="X64" s="227">
        <f t="shared" ca="1" si="7"/>
        <v>0</v>
      </c>
      <c r="AB64" s="228" t="str">
        <f t="shared" ca="1" si="8"/>
        <v>TinPT Timah Tbk Kundur</v>
      </c>
    </row>
    <row r="65" spans="1:28" s="227" customFormat="1" ht="51">
      <c r="A65" s="182" t="s">
        <v>800</v>
      </c>
      <c r="B65" s="182" t="str">
        <f ca="1">IF(LEN(A65)=0,"",INDEX('Smelter Look-up'!$A:$A,MATCH($A65,'Smelter Look-up'!$E:$E,0)))</f>
        <v>Tin</v>
      </c>
      <c r="C65" s="186" t="str">
        <f ca="1">IF(LEN(A65)=0,"",INDEX('Smelter Look-up'!$C:$C,MATCH($A65,'Smelter Look-up'!$E:$E,0)))</f>
        <v>PT Timah Tbk Kundur</v>
      </c>
      <c r="D65" s="230"/>
      <c r="E65" s="182" t="str">
        <f ca="1">IF(ISERROR($V65),"",OFFSET('Smelter Look-up'!$D$4,$V65-4,0)&amp;"")</f>
        <v>INDONESIA</v>
      </c>
      <c r="F65" s="182" t="str">
        <f ca="1">IF(ISERROR($V65),"",OFFSET('Smelter Look-up'!$E$4,$V65-4,0))</f>
        <v>CID001477</v>
      </c>
      <c r="G65" s="182" t="str">
        <f ca="1">IF(C65=$X$4,IF(ISERROR($V65),"Enter smelter details","RMI"),IF(ISERROR($V65),"",OFFSET('Smelter Look-up'!$F$4,$V65-4,0)))</f>
        <v>RMI</v>
      </c>
      <c r="H65" s="183">
        <f ca="1">IF(ISERROR($V65),"",OFFSET('Smelter Look-up'!$G$4,$V65-4,0))</f>
        <v>0</v>
      </c>
      <c r="I65" s="184" t="str">
        <f ca="1">IF(ISERROR($V65),"",OFFSET('Smelter Look-up'!$H$4,$V65-4,0))</f>
        <v>Kundur</v>
      </c>
      <c r="J65" s="184" t="str">
        <f ca="1">IF(ISERROR($V65),"",OFFSET('Smelter Look-up'!$I$4,$V65-4,0))</f>
        <v>Riau</v>
      </c>
      <c r="K65" s="224"/>
      <c r="L65" s="224"/>
      <c r="M65" s="224"/>
      <c r="N65" s="224"/>
      <c r="O65" s="224"/>
      <c r="P65" s="185"/>
      <c r="Q65" s="401" t="s">
        <v>15821</v>
      </c>
      <c r="R65" s="182" t="str">
        <f ca="1">IF(ISERROR($V65),"",OFFSET('Smelter Look-up'!$C$4,$V65-4,0)&amp;"")</f>
        <v>PT Timah Tbk Kundur</v>
      </c>
      <c r="S65" s="181" t="str">
        <f t="shared" ca="1" si="6"/>
        <v>ID</v>
      </c>
      <c r="T65" s="181" t="str">
        <f ca="1">IF(B65="","",IF(ISERROR(MATCH($J65,SorP!$B$1:$B$6279,0)),"",INDIRECT("'SorP'!$A$"&amp;MATCH($S65&amp;$J65,SorP!C:C,0))))</f>
        <v>ID-RI</v>
      </c>
      <c r="U65" s="201"/>
      <c r="V65" s="226">
        <f ca="1">IF(C65="",NA(),IF(OR(C65="Smelter not listed",C65="Smelter not yet identified"),MATCH($B65&amp;$D65,'Smelter Look-up'!$J:$J,0),MATCH($B65&amp;$C65,'Smelter Look-up'!$J:$J,0)))</f>
        <v>513</v>
      </c>
      <c r="X65" s="227">
        <f t="shared" ca="1" si="7"/>
        <v>0</v>
      </c>
      <c r="AB65" s="228" t="str">
        <f t="shared" ca="1" si="8"/>
        <v>TinPT Timah Tbk Kundur</v>
      </c>
    </row>
    <row r="66" spans="1:28" s="227" customFormat="1" ht="51">
      <c r="A66" s="182" t="s">
        <v>781</v>
      </c>
      <c r="B66" s="182" t="str">
        <f ca="1">IF(LEN(A66)=0,"",INDEX('Smelter Look-up'!$A:$A,MATCH($A66,'Smelter Look-up'!$E:$E,0)))</f>
        <v>Tin</v>
      </c>
      <c r="C66" s="186" t="str">
        <f ca="1">IF(LEN(A66)=0,"",INDEX('Smelter Look-up'!$C:$C,MATCH($A66,'Smelter Look-up'!$E:$E,0)))</f>
        <v>PT Timah Tbk Mentok</v>
      </c>
      <c r="D66" s="230"/>
      <c r="E66" s="182" t="str">
        <f ca="1">IF(ISERROR($V66),"",OFFSET('Smelter Look-up'!$D$4,$V66-4,0)&amp;"")</f>
        <v>INDONESIA</v>
      </c>
      <c r="F66" s="182" t="str">
        <f ca="1">IF(ISERROR($V66),"",OFFSET('Smelter Look-up'!$E$4,$V66-4,0))</f>
        <v>CID001482</v>
      </c>
      <c r="G66" s="182" t="str">
        <f ca="1">IF(C66=$X$4,IF(ISERROR($V66),"Enter smelter details","RMI"),IF(ISERROR($V66),"",OFFSET('Smelter Look-up'!$F$4,$V66-4,0)))</f>
        <v>RMI</v>
      </c>
      <c r="H66" s="183">
        <f ca="1">IF(ISERROR($V66),"",OFFSET('Smelter Look-up'!$G$4,$V66-4,0))</f>
        <v>0</v>
      </c>
      <c r="I66" s="184" t="str">
        <f ca="1">IF(ISERROR($V66),"",OFFSET('Smelter Look-up'!$H$4,$V66-4,0))</f>
        <v>Mentok</v>
      </c>
      <c r="J66" s="184" t="str">
        <f ca="1">IF(ISERROR($V66),"",OFFSET('Smelter Look-up'!$I$4,$V66-4,0))</f>
        <v>Kepulauan Bangka Belitung</v>
      </c>
      <c r="K66" s="224"/>
      <c r="L66" s="224"/>
      <c r="M66" s="224"/>
      <c r="N66" s="224"/>
      <c r="O66" s="224"/>
      <c r="P66" s="185"/>
      <c r="Q66" s="401" t="s">
        <v>15821</v>
      </c>
      <c r="R66" s="182" t="str">
        <f ca="1">IF(ISERROR($V66),"",OFFSET('Smelter Look-up'!$C$4,$V66-4,0)&amp;"")</f>
        <v>PT Timah Tbk Mentok</v>
      </c>
      <c r="S66" s="181" t="str">
        <f t="shared" ref="S66" ca="1" si="9">IF(B66="","",IF(ISERROR(MATCH($E66,CL,0)),"Unknown",INDIRECT("'C'!$A$"&amp;MATCH($E66,CL,0)+1)))</f>
        <v>ID</v>
      </c>
      <c r="T66" s="181" t="str">
        <f ca="1">IF(B66="","",IF(ISERROR(MATCH($J66,SorP!$B$1:$B$6279,0)),"",INDIRECT("'SorP'!$A$"&amp;MATCH($S66&amp;$J66,SorP!C:C,0))))</f>
        <v>ID-BB</v>
      </c>
      <c r="U66" s="201"/>
      <c r="V66" s="226">
        <f ca="1">IF(C66="",NA(),IF(OR(C66="Smelter not listed",C66="Smelter not yet identified"),MATCH($B66&amp;$D66,'Smelter Look-up'!$J:$J,0),MATCH($B66&amp;$C66,'Smelter Look-up'!$J:$J,0)))</f>
        <v>514</v>
      </c>
      <c r="X66" s="227">
        <f t="shared" ref="X66" ca="1" si="10">IF(AND(C66="Smelter not listed",OR(LEN(D66)=0,LEN(E66)=0)),1,0)</f>
        <v>0</v>
      </c>
      <c r="AB66" s="228" t="str">
        <f t="shared" ref="AB66" ca="1" si="11">B66&amp;C66</f>
        <v>TinPT Timah Tbk Mentok</v>
      </c>
    </row>
    <row r="67" spans="1:28" s="227" customFormat="1" ht="51">
      <c r="A67" s="182" t="s">
        <v>780</v>
      </c>
      <c r="B67" s="182" t="str">
        <f ca="1">IF(LEN(A67)=0,"",INDEX('Smelter Look-up'!$A:$A,MATCH($A67,'Smelter Look-up'!$E:$E,0)))</f>
        <v>Tin</v>
      </c>
      <c r="C67" s="186" t="str">
        <f ca="1">IF(LEN(A67)=0,"",INDEX('Smelter Look-up'!$C:$C,MATCH($A67,'Smelter Look-up'!$E:$E,0)))</f>
        <v>PT Refined Bangka Tin</v>
      </c>
      <c r="D67" s="230"/>
      <c r="E67" s="182" t="str">
        <f ca="1">IF(ISERROR($V67),"",OFFSET('Smelter Look-up'!$D$4,$V67-4,0)&amp;"")</f>
        <v>INDONESIA</v>
      </c>
      <c r="F67" s="182" t="str">
        <f ca="1">IF(ISERROR($V67),"",OFFSET('Smelter Look-up'!$E$4,$V67-4,0))</f>
        <v>CID001460</v>
      </c>
      <c r="G67" s="182" t="str">
        <f ca="1">IF(C67=$X$4,IF(ISERROR($V67),"Enter smelter details","RMI"),IF(ISERROR($V67),"",OFFSET('Smelter Look-up'!$F$4,$V67-4,0)))</f>
        <v>RMI</v>
      </c>
      <c r="H67" s="183">
        <f ca="1">IF(ISERROR($V67),"",OFFSET('Smelter Look-up'!$G$4,$V67-4,0))</f>
        <v>0</v>
      </c>
      <c r="I67" s="184" t="str">
        <f ca="1">IF(ISERROR($V67),"",OFFSET('Smelter Look-up'!$H$4,$V67-4,0))</f>
        <v>Sungailiat</v>
      </c>
      <c r="J67" s="184" t="str">
        <f ca="1">IF(ISERROR($V67),"",OFFSET('Smelter Look-up'!$I$4,$V67-4,0))</f>
        <v>Kepulauan Bangka Belitung</v>
      </c>
      <c r="K67" s="224"/>
      <c r="L67" s="224"/>
      <c r="M67" s="224"/>
      <c r="N67" s="224"/>
      <c r="O67" s="224"/>
      <c r="P67" s="185"/>
      <c r="Q67" s="401" t="s">
        <v>15821</v>
      </c>
      <c r="R67" s="182" t="str">
        <f ca="1">IF(ISERROR($V67),"",OFFSET('Smelter Look-up'!$C$4,$V67-4,0)&amp;"")</f>
        <v>PT Refined Bangka Tin</v>
      </c>
      <c r="S67" s="181" t="str">
        <f t="shared" ref="S67:S96" ca="1" si="12">IF(B67="","",IF(ISERROR(MATCH($E67,CL,0)),"Unknown",INDIRECT("'C'!$A$"&amp;MATCH($E67,CL,0)+1)))</f>
        <v>ID</v>
      </c>
      <c r="T67" s="181" t="str">
        <f ca="1">IF(B67="","",IF(ISERROR(MATCH($J67,SorP!$B$1:$B$6279,0)),"",INDIRECT("'SorP'!$A$"&amp;MATCH($S67&amp;$J67,SorP!C:C,0))))</f>
        <v>ID-BB</v>
      </c>
      <c r="U67" s="201"/>
      <c r="V67" s="226">
        <f ca="1">IF(C67="",NA(),IF(OR(C67="Smelter not listed",C67="Smelter not yet identified"),MATCH($B67&amp;$D67,'Smelter Look-up'!$J:$J,0),MATCH($B67&amp;$C67,'Smelter Look-up'!$J:$J,0)))</f>
        <v>507</v>
      </c>
      <c r="X67" s="227">
        <f t="shared" ref="X67:X96" ca="1" si="13">IF(AND(C67="Smelter not listed",OR(LEN(D67)=0,LEN(E67)=0)),1,0)</f>
        <v>0</v>
      </c>
      <c r="AB67" s="228" t="str">
        <f t="shared" ref="AB67:AB96" ca="1" si="14">B67&amp;C67</f>
        <v>TinPT Refined Bangka Tin</v>
      </c>
    </row>
    <row r="68" spans="1:28" s="227" customFormat="1" ht="38.25">
      <c r="A68" s="182" t="s">
        <v>764</v>
      </c>
      <c r="B68" s="182" t="str">
        <f ca="1">IF(LEN(A68)=0,"",INDEX('Smelter Look-up'!$A:$A,MATCH($A68,'Smelter Look-up'!$E:$E,0)))</f>
        <v>Tin</v>
      </c>
      <c r="C68" s="186" t="str">
        <f ca="1">IF(LEN(A68)=0,"",INDEX('Smelter Look-up'!$C:$C,MATCH($A68,'Smelter Look-up'!$E:$E,0)))</f>
        <v>EM Vinto</v>
      </c>
      <c r="D68" s="230"/>
      <c r="E68" s="182" t="str">
        <f ca="1">IF(ISERROR($V68),"",OFFSET('Smelter Look-up'!$D$4,$V68-4,0)&amp;"")</f>
        <v>BOLIVIA (PLURINATIONAL STATE OF)</v>
      </c>
      <c r="F68" s="182" t="str">
        <f ca="1">IF(ISERROR($V68),"",OFFSET('Smelter Look-up'!$E$4,$V68-4,0))</f>
        <v>CID000438</v>
      </c>
      <c r="G68" s="182" t="str">
        <f ca="1">IF(C68=$X$4,IF(ISERROR($V68),"Enter smelter details","RMI"),IF(ISERROR($V68),"",OFFSET('Smelter Look-up'!$F$4,$V68-4,0)))</f>
        <v>RMI</v>
      </c>
      <c r="H68" s="183">
        <f ca="1">IF(ISERROR($V68),"",OFFSET('Smelter Look-up'!$G$4,$V68-4,0))</f>
        <v>0</v>
      </c>
      <c r="I68" s="184" t="str">
        <f ca="1">IF(ISERROR($V68),"",OFFSET('Smelter Look-up'!$H$4,$V68-4,0))</f>
        <v>Oruro</v>
      </c>
      <c r="J68" s="184" t="str">
        <f ca="1">IF(ISERROR($V68),"",OFFSET('Smelter Look-up'!$I$4,$V68-4,0))</f>
        <v>Oruro</v>
      </c>
      <c r="K68" s="224"/>
      <c r="L68" s="224"/>
      <c r="M68" s="224"/>
      <c r="N68" s="224"/>
      <c r="O68" s="224"/>
      <c r="P68" s="185"/>
      <c r="Q68" s="401" t="s">
        <v>15821</v>
      </c>
      <c r="R68" s="182" t="str">
        <f ca="1">IF(ISERROR($V68),"",OFFSET('Smelter Look-up'!$C$4,$V68-4,0)&amp;"")</f>
        <v>EM Vinto</v>
      </c>
      <c r="S68" s="181" t="str">
        <f t="shared" ca="1" si="12"/>
        <v>BO</v>
      </c>
      <c r="T68" s="181" t="str">
        <f ca="1">IF(B68="","",IF(ISERROR(MATCH($J68,SorP!$B$1:$B$6279,0)),"",INDIRECT("'SorP'!$A$"&amp;MATCH($S68&amp;$J68,SorP!C:C,0))))</f>
        <v>BO-O</v>
      </c>
      <c r="U68" s="201"/>
      <c r="V68" s="226">
        <f ca="1">IF(C68="",NA(),IF(OR(C68="Smelter not listed",C68="Smelter not yet identified"),MATCH($B68&amp;$D68,'Smelter Look-up'!$J:$J,0),MATCH($B68&amp;$C68,'Smelter Look-up'!$J:$J,0)))</f>
        <v>421</v>
      </c>
      <c r="X68" s="227">
        <f t="shared" ca="1" si="13"/>
        <v>0</v>
      </c>
      <c r="AB68" s="228" t="str">
        <f t="shared" ca="1" si="14"/>
        <v>TinEM Vinto</v>
      </c>
    </row>
    <row r="69" spans="1:28" s="227" customFormat="1" ht="25.5">
      <c r="A69" s="182" t="s">
        <v>766</v>
      </c>
      <c r="B69" s="182" t="str">
        <f ca="1">IF(LEN(A69)=0,"",INDEX('Smelter Look-up'!$A:$A,MATCH($A69,'Smelter Look-up'!$E:$E,0)))</f>
        <v>Tin</v>
      </c>
      <c r="C69" s="186" t="str">
        <f ca="1">IF(LEN(A69)=0,"",INDEX('Smelter Look-up'!$C:$C,MATCH($A69,'Smelter Look-up'!$E:$E,0)))</f>
        <v>Fenix Metals</v>
      </c>
      <c r="D69" s="230"/>
      <c r="E69" s="182" t="str">
        <f ca="1">IF(ISERROR($V69),"",OFFSET('Smelter Look-up'!$D$4,$V69-4,0)&amp;"")</f>
        <v>POLAND</v>
      </c>
      <c r="F69" s="182" t="str">
        <f ca="1">IF(ISERROR($V69),"",OFFSET('Smelter Look-up'!$E$4,$V69-4,0))</f>
        <v>CID000468</v>
      </c>
      <c r="G69" s="182" t="str">
        <f ca="1">IF(C69=$X$4,IF(ISERROR($V69),"Enter smelter details","RMI"),IF(ISERROR($V69),"",OFFSET('Smelter Look-up'!$F$4,$V69-4,0)))</f>
        <v>RMI</v>
      </c>
      <c r="H69" s="183">
        <f ca="1">IF(ISERROR($V69),"",OFFSET('Smelter Look-up'!$G$4,$V69-4,0))</f>
        <v>0</v>
      </c>
      <c r="I69" s="184" t="str">
        <f ca="1">IF(ISERROR($V69),"",OFFSET('Smelter Look-up'!$H$4,$V69-4,0))</f>
        <v>Chmielów</v>
      </c>
      <c r="J69" s="184" t="str">
        <f ca="1">IF(ISERROR($V69),"",OFFSET('Smelter Look-up'!$I$4,$V69-4,0))</f>
        <v>Podkarpackie</v>
      </c>
      <c r="K69" s="224"/>
      <c r="L69" s="224"/>
      <c r="M69" s="224"/>
      <c r="N69" s="224"/>
      <c r="O69" s="224"/>
      <c r="P69" s="185"/>
      <c r="Q69" s="401" t="s">
        <v>15821</v>
      </c>
      <c r="R69" s="182" t="str">
        <f ca="1">IF(ISERROR($V69),"",OFFSET('Smelter Look-up'!$C$4,$V69-4,0)&amp;"")</f>
        <v>Fenix Metals</v>
      </c>
      <c r="S69" s="181" t="str">
        <f t="shared" ca="1" si="12"/>
        <v>PL</v>
      </c>
      <c r="T69" s="181" t="str">
        <f ca="1">IF(B69="","",IF(ISERROR(MATCH($J69,SorP!$B$1:$B$6279,0)),"",INDIRECT("'SorP'!$A$"&amp;MATCH($S69&amp;$J69,SorP!C:C,0))))</f>
        <v>PL-18</v>
      </c>
      <c r="U69" s="201"/>
      <c r="V69" s="226">
        <f ca="1">IF(C69="",NA(),IF(OR(C69="Smelter not listed",C69="Smelter not yet identified"),MATCH($B69&amp;$D69,'Smelter Look-up'!$J:$J,0),MATCH($B69&amp;$C69,'Smelter Look-up'!$J:$J,0)))</f>
        <v>430</v>
      </c>
      <c r="X69" s="227">
        <f t="shared" ca="1" si="13"/>
        <v>0</v>
      </c>
      <c r="AB69" s="228" t="str">
        <f t="shared" ca="1" si="14"/>
        <v>TinFenix Metals</v>
      </c>
    </row>
    <row r="70" spans="1:28" s="227" customFormat="1" ht="38.25">
      <c r="A70" s="182" t="s">
        <v>1815</v>
      </c>
      <c r="B70" s="182" t="str">
        <f ca="1">IF(LEN(A70)=0,"",INDEX('Smelter Look-up'!$A:$A,MATCH($A70,'Smelter Look-up'!$E:$E,0)))</f>
        <v>Tin</v>
      </c>
      <c r="C70" s="186" t="str">
        <f ca="1">IF(LEN(A70)=0,"",INDEX('Smelter Look-up'!$C:$C,MATCH($A70,'Smelter Look-up'!$E:$E,0)))</f>
        <v>Aurubis Beerse</v>
      </c>
      <c r="D70" s="230"/>
      <c r="E70" s="182" t="str">
        <f ca="1">IF(ISERROR($V70),"",OFFSET('Smelter Look-up'!$D$4,$V70-4,0)&amp;"")</f>
        <v>BELGIUM</v>
      </c>
      <c r="F70" s="182" t="str">
        <f ca="1">IF(ISERROR($V70),"",OFFSET('Smelter Look-up'!$E$4,$V70-4,0))</f>
        <v>CID002773</v>
      </c>
      <c r="G70" s="182" t="str">
        <f ca="1">IF(C70=$X$4,IF(ISERROR($V70),"Enter smelter details","RMI"),IF(ISERROR($V70),"",OFFSET('Smelter Look-up'!$F$4,$V70-4,0)))</f>
        <v>RMI</v>
      </c>
      <c r="H70" s="183">
        <f ca="1">IF(ISERROR($V70),"",OFFSET('Smelter Look-up'!$G$4,$V70-4,0))</f>
        <v>0</v>
      </c>
      <c r="I70" s="184" t="str">
        <f ca="1">IF(ISERROR($V70),"",OFFSET('Smelter Look-up'!$H$4,$V70-4,0))</f>
        <v>Beerse</v>
      </c>
      <c r="J70" s="184" t="str">
        <f ca="1">IF(ISERROR($V70),"",OFFSET('Smelter Look-up'!$I$4,$V70-4,0))</f>
        <v>Antwerpen</v>
      </c>
      <c r="K70" s="224"/>
      <c r="L70" s="224"/>
      <c r="M70" s="224"/>
      <c r="N70" s="224"/>
      <c r="O70" s="224"/>
      <c r="P70" s="185"/>
      <c r="Q70" s="401" t="s">
        <v>15821</v>
      </c>
      <c r="R70" s="182" t="str">
        <f ca="1">IF(ISERROR($V70),"",OFFSET('Smelter Look-up'!$C$4,$V70-4,0)&amp;"")</f>
        <v>Aurubis Beerse</v>
      </c>
      <c r="S70" s="181" t="str">
        <f t="shared" ca="1" si="12"/>
        <v>BE</v>
      </c>
      <c r="T70" s="181" t="str">
        <f ca="1">IF(B70="","",IF(ISERROR(MATCH($J70,SorP!$B$1:$B$6279,0)),"",INDIRECT("'SorP'!$A$"&amp;MATCH($S70&amp;$J70,SorP!C:C,0))))</f>
        <v>BE-VAN</v>
      </c>
      <c r="U70" s="201"/>
      <c r="V70" s="226">
        <f ca="1">IF(C70="",NA(),IF(OR(C70="Smelter not listed",C70="Smelter not yet identified"),MATCH($B70&amp;$D70,'Smelter Look-up'!$J:$J,0),MATCH($B70&amp;$C70,'Smelter Look-up'!$J:$J,0)))</f>
        <v>394</v>
      </c>
      <c r="X70" s="227">
        <f t="shared" ca="1" si="13"/>
        <v>0</v>
      </c>
      <c r="AB70" s="228" t="str">
        <f t="shared" ca="1" si="14"/>
        <v>TinAurubis Beerse</v>
      </c>
    </row>
    <row r="71" spans="1:28" s="227" customFormat="1" ht="25.5">
      <c r="A71" s="182" t="s">
        <v>773</v>
      </c>
      <c r="B71" s="182" t="str">
        <f ca="1">IF(LEN(A71)=0,"",INDEX('Smelter Look-up'!$A:$A,MATCH($A71,'Smelter Look-up'!$E:$E,0)))</f>
        <v>Tin</v>
      </c>
      <c r="C71" s="186" t="str">
        <f ca="1">IF(LEN(A71)=0,"",INDEX('Smelter Look-up'!$C:$C,MATCH($A71,'Smelter Look-up'!$E:$E,0)))</f>
        <v>Minsur</v>
      </c>
      <c r="D71" s="230"/>
      <c r="E71" s="182" t="str">
        <f ca="1">IF(ISERROR($V71),"",OFFSET('Smelter Look-up'!$D$4,$V71-4,0)&amp;"")</f>
        <v>PERU</v>
      </c>
      <c r="F71" s="182" t="str">
        <f ca="1">IF(ISERROR($V71),"",OFFSET('Smelter Look-up'!$E$4,$V71-4,0))</f>
        <v>CID001182</v>
      </c>
      <c r="G71" s="182" t="str">
        <f ca="1">IF(C71=$X$4,IF(ISERROR($V71),"Enter smelter details","RMI"),IF(ISERROR($V71),"",OFFSET('Smelter Look-up'!$F$4,$V71-4,0)))</f>
        <v>RMI</v>
      </c>
      <c r="H71" s="183">
        <f ca="1">IF(ISERROR($V71),"",OFFSET('Smelter Look-up'!$G$4,$V71-4,0))</f>
        <v>0</v>
      </c>
      <c r="I71" s="184" t="str">
        <f ca="1">IF(ISERROR($V71),"",OFFSET('Smelter Look-up'!$H$4,$V71-4,0))</f>
        <v>Paracas</v>
      </c>
      <c r="J71" s="184" t="str">
        <f ca="1">IF(ISERROR($V71),"",OFFSET('Smelter Look-up'!$I$4,$V71-4,0))</f>
        <v>Ika</v>
      </c>
      <c r="K71" s="224"/>
      <c r="L71" s="224"/>
      <c r="M71" s="224"/>
      <c r="N71" s="224"/>
      <c r="O71" s="224"/>
      <c r="P71" s="185"/>
      <c r="Q71" s="401" t="s">
        <v>15821</v>
      </c>
      <c r="R71" s="182" t="str">
        <f ca="1">IF(ISERROR($V71),"",OFFSET('Smelter Look-up'!$C$4,$V71-4,0)&amp;"")</f>
        <v>Minsur</v>
      </c>
      <c r="S71" s="181" t="str">
        <f t="shared" ca="1" si="12"/>
        <v>PE</v>
      </c>
      <c r="T71" s="181" t="str">
        <f ca="1">IF(B71="","",IF(ISERROR(MATCH($J71,SorP!$B$1:$B$6279,0)),"",INDIRECT("'SorP'!$A$"&amp;MATCH($S71&amp;$J71,SorP!C:C,0))))</f>
        <v>PE-ICA</v>
      </c>
      <c r="U71" s="201"/>
      <c r="V71" s="226">
        <f ca="1">IF(C71="",NA(),IF(OR(C71="Smelter not listed",C71="Smelter not yet identified"),MATCH($B71&amp;$D71,'Smelter Look-up'!$J:$J,0),MATCH($B71&amp;$C71,'Smelter Look-up'!$J:$J,0)))</f>
        <v>470</v>
      </c>
      <c r="X71" s="227">
        <f t="shared" ca="1" si="13"/>
        <v>0</v>
      </c>
      <c r="AB71" s="228" t="str">
        <f t="shared" ca="1" si="14"/>
        <v>TinMinsur</v>
      </c>
    </row>
    <row r="72" spans="1:28" s="227" customFormat="1" ht="76.5">
      <c r="A72" s="182" t="s">
        <v>771</v>
      </c>
      <c r="B72" s="182" t="str">
        <f ca="1">IF(LEN(A72)=0,"",INDEX('Smelter Look-up'!$A:$A,MATCH($A72,'Smelter Look-up'!$E:$E,0)))</f>
        <v>Tin</v>
      </c>
      <c r="C72" s="186" t="str">
        <f ca="1">IF(LEN(A72)=0,"",INDEX('Smelter Look-up'!$C:$C,MATCH($A72,'Smelter Look-up'!$E:$E,0)))</f>
        <v>Malaysia Smelting Corporation (MSC)</v>
      </c>
      <c r="D72" s="230"/>
      <c r="E72" s="182" t="str">
        <f ca="1">IF(ISERROR($V72),"",OFFSET('Smelter Look-up'!$D$4,$V72-4,0)&amp;"")</f>
        <v>MALAYSIA</v>
      </c>
      <c r="F72" s="182" t="str">
        <f ca="1">IF(ISERROR($V72),"",OFFSET('Smelter Look-up'!$E$4,$V72-4,0))</f>
        <v>CID001105</v>
      </c>
      <c r="G72" s="182" t="str">
        <f ca="1">IF(C72=$X$4,IF(ISERROR($V72),"Enter smelter details","RMI"),IF(ISERROR($V72),"",OFFSET('Smelter Look-up'!$F$4,$V72-4,0)))</f>
        <v>RMI</v>
      </c>
      <c r="H72" s="183">
        <f ca="1">IF(ISERROR($V72),"",OFFSET('Smelter Look-up'!$G$4,$V72-4,0))</f>
        <v>0</v>
      </c>
      <c r="I72" s="184" t="str">
        <f ca="1">IF(ISERROR($V72),"",OFFSET('Smelter Look-up'!$H$4,$V72-4,0))</f>
        <v>Butterworth</v>
      </c>
      <c r="J72" s="184" t="str">
        <f ca="1">IF(ISERROR($V72),"",OFFSET('Smelter Look-up'!$I$4,$V72-4,0))</f>
        <v>Pulau Pinang</v>
      </c>
      <c r="K72" s="224"/>
      <c r="L72" s="224"/>
      <c r="M72" s="224"/>
      <c r="N72" s="224"/>
      <c r="O72" s="224"/>
      <c r="P72" s="185"/>
      <c r="Q72" s="401" t="s">
        <v>15821</v>
      </c>
      <c r="R72" s="182" t="str">
        <f ca="1">IF(ISERROR($V72),"",OFFSET('Smelter Look-up'!$C$4,$V72-4,0)&amp;"")</f>
        <v>Malaysia Smelting Corporation (MSC)</v>
      </c>
      <c r="S72" s="181" t="str">
        <f t="shared" ca="1" si="12"/>
        <v>MY</v>
      </c>
      <c r="T72" s="181" t="str">
        <f ca="1">IF(B72="","",IF(ISERROR(MATCH($J72,SorP!$B$1:$B$6279,0)),"",INDIRECT("'SorP'!$A$"&amp;MATCH($S72&amp;$J72,SorP!C:C,0))))</f>
        <v>MY-07</v>
      </c>
      <c r="U72" s="201"/>
      <c r="V72" s="226">
        <f ca="1">IF(C72="",NA(),IF(OR(C72="Smelter not listed",C72="Smelter not yet identified"),MATCH($B72&amp;$D72,'Smelter Look-up'!$J:$J,0),MATCH($B72&amp;$C72,'Smelter Look-up'!$J:$J,0)))</f>
        <v>458</v>
      </c>
      <c r="X72" s="227">
        <f t="shared" ca="1" si="13"/>
        <v>0</v>
      </c>
      <c r="AB72" s="228" t="str">
        <f t="shared" ca="1" si="14"/>
        <v>TinMalaysia Smelting Corporation (MSC)</v>
      </c>
    </row>
    <row r="73" spans="1:28" s="227" customFormat="1" ht="51">
      <c r="A73" s="182" t="s">
        <v>800</v>
      </c>
      <c r="B73" s="182" t="str">
        <f ca="1">IF(LEN(A73)=0,"",INDEX('Smelter Look-up'!$A:$A,MATCH($A73,'Smelter Look-up'!$E:$E,0)))</f>
        <v>Tin</v>
      </c>
      <c r="C73" s="186" t="str">
        <f ca="1">IF(LEN(A73)=0,"",INDEX('Smelter Look-up'!$C:$C,MATCH($A73,'Smelter Look-up'!$E:$E,0)))</f>
        <v>PT Timah Tbk Kundur</v>
      </c>
      <c r="D73" s="230"/>
      <c r="E73" s="182" t="str">
        <f ca="1">IF(ISERROR($V73),"",OFFSET('Smelter Look-up'!$D$4,$V73-4,0)&amp;"")</f>
        <v>INDONESIA</v>
      </c>
      <c r="F73" s="182" t="str">
        <f ca="1">IF(ISERROR($V73),"",OFFSET('Smelter Look-up'!$E$4,$V73-4,0))</f>
        <v>CID001477</v>
      </c>
      <c r="G73" s="182" t="str">
        <f ca="1">IF(C73=$X$4,IF(ISERROR($V73),"Enter smelter details","RMI"),IF(ISERROR($V73),"",OFFSET('Smelter Look-up'!$F$4,$V73-4,0)))</f>
        <v>RMI</v>
      </c>
      <c r="H73" s="183">
        <f ca="1">IF(ISERROR($V73),"",OFFSET('Smelter Look-up'!$G$4,$V73-4,0))</f>
        <v>0</v>
      </c>
      <c r="I73" s="184" t="str">
        <f ca="1">IF(ISERROR($V73),"",OFFSET('Smelter Look-up'!$H$4,$V73-4,0))</f>
        <v>Kundur</v>
      </c>
      <c r="J73" s="184" t="str">
        <f ca="1">IF(ISERROR($V73),"",OFFSET('Smelter Look-up'!$I$4,$V73-4,0))</f>
        <v>Riau</v>
      </c>
      <c r="K73" s="224"/>
      <c r="L73" s="224"/>
      <c r="M73" s="224"/>
      <c r="N73" s="224"/>
      <c r="O73" s="224"/>
      <c r="P73" s="185"/>
      <c r="Q73" s="401" t="s">
        <v>15822</v>
      </c>
      <c r="R73" s="182" t="str">
        <f ca="1">IF(ISERROR($V73),"",OFFSET('Smelter Look-up'!$C$4,$V73-4,0)&amp;"")</f>
        <v>PT Timah Tbk Kundur</v>
      </c>
      <c r="S73" s="181" t="str">
        <f t="shared" ca="1" si="12"/>
        <v>ID</v>
      </c>
      <c r="T73" s="181" t="str">
        <f ca="1">IF(B73="","",IF(ISERROR(MATCH($J73,SorP!$B$1:$B$6279,0)),"",INDIRECT("'SorP'!$A$"&amp;MATCH($S73&amp;$J73,SorP!C:C,0))))</f>
        <v>ID-RI</v>
      </c>
      <c r="U73" s="201"/>
      <c r="V73" s="226">
        <f ca="1">IF(C73="",NA(),IF(OR(C73="Smelter not listed",C73="Smelter not yet identified"),MATCH($B73&amp;$D73,'Smelter Look-up'!$J:$J,0),MATCH($B73&amp;$C73,'Smelter Look-up'!$J:$J,0)))</f>
        <v>513</v>
      </c>
      <c r="X73" s="227">
        <f t="shared" ca="1" si="13"/>
        <v>0</v>
      </c>
      <c r="AB73" s="228" t="str">
        <f t="shared" ca="1" si="14"/>
        <v>TinPT Timah Tbk Kundur</v>
      </c>
    </row>
    <row r="74" spans="1:28" s="227" customFormat="1" ht="51">
      <c r="A74" s="182" t="s">
        <v>800</v>
      </c>
      <c r="B74" s="182" t="str">
        <f ca="1">IF(LEN(A74)=0,"",INDEX('Smelter Look-up'!$A:$A,MATCH($A74,'Smelter Look-up'!$E:$E,0)))</f>
        <v>Tin</v>
      </c>
      <c r="C74" s="186" t="str">
        <f ca="1">IF(LEN(A74)=0,"",INDEX('Smelter Look-up'!$C:$C,MATCH($A74,'Smelter Look-up'!$E:$E,0)))</f>
        <v>PT Timah Tbk Kundur</v>
      </c>
      <c r="D74" s="230"/>
      <c r="E74" s="182" t="str">
        <f ca="1">IF(ISERROR($V74),"",OFFSET('Smelter Look-up'!$D$4,$V74-4,0)&amp;"")</f>
        <v>INDONESIA</v>
      </c>
      <c r="F74" s="182" t="str">
        <f ca="1">IF(ISERROR($V74),"",OFFSET('Smelter Look-up'!$E$4,$V74-4,0))</f>
        <v>CID001477</v>
      </c>
      <c r="G74" s="182" t="str">
        <f ca="1">IF(C74=$X$4,IF(ISERROR($V74),"Enter smelter details","RMI"),IF(ISERROR($V74),"",OFFSET('Smelter Look-up'!$F$4,$V74-4,0)))</f>
        <v>RMI</v>
      </c>
      <c r="H74" s="183">
        <f ca="1">IF(ISERROR($V74),"",OFFSET('Smelter Look-up'!$G$4,$V74-4,0))</f>
        <v>0</v>
      </c>
      <c r="I74" s="184" t="str">
        <f ca="1">IF(ISERROR($V74),"",OFFSET('Smelter Look-up'!$H$4,$V74-4,0))</f>
        <v>Kundur</v>
      </c>
      <c r="J74" s="184" t="str">
        <f ca="1">IF(ISERROR($V74),"",OFFSET('Smelter Look-up'!$I$4,$V74-4,0))</f>
        <v>Riau</v>
      </c>
      <c r="K74" s="224"/>
      <c r="L74" s="224"/>
      <c r="M74" s="224"/>
      <c r="N74" s="224"/>
      <c r="O74" s="224"/>
      <c r="P74" s="185"/>
      <c r="Q74" s="401" t="s">
        <v>15822</v>
      </c>
      <c r="R74" s="182" t="str">
        <f ca="1">IF(ISERROR($V74),"",OFFSET('Smelter Look-up'!$C$4,$V74-4,0)&amp;"")</f>
        <v>PT Timah Tbk Kundur</v>
      </c>
      <c r="S74" s="181" t="str">
        <f t="shared" ca="1" si="12"/>
        <v>ID</v>
      </c>
      <c r="T74" s="181" t="str">
        <f ca="1">IF(B74="","",IF(ISERROR(MATCH($J74,SorP!$B$1:$B$6279,0)),"",INDIRECT("'SorP'!$A$"&amp;MATCH($S74&amp;$J74,SorP!C:C,0))))</f>
        <v>ID-RI</v>
      </c>
      <c r="U74" s="201"/>
      <c r="V74" s="226">
        <f ca="1">IF(C74="",NA(),IF(OR(C74="Smelter not listed",C74="Smelter not yet identified"),MATCH($B74&amp;$D74,'Smelter Look-up'!$J:$J,0),MATCH($B74&amp;$C74,'Smelter Look-up'!$J:$J,0)))</f>
        <v>513</v>
      </c>
      <c r="X74" s="227">
        <f t="shared" ca="1" si="13"/>
        <v>0</v>
      </c>
      <c r="AB74" s="228" t="str">
        <f t="shared" ca="1" si="14"/>
        <v>TinPT Timah Tbk Kundur</v>
      </c>
    </row>
    <row r="75" spans="1:28" s="227" customFormat="1" ht="51">
      <c r="A75" s="182" t="s">
        <v>781</v>
      </c>
      <c r="B75" s="182" t="str">
        <f ca="1">IF(LEN(A75)=0,"",INDEX('Smelter Look-up'!$A:$A,MATCH($A75,'Smelter Look-up'!$E:$E,0)))</f>
        <v>Tin</v>
      </c>
      <c r="C75" s="186" t="str">
        <f ca="1">IF(LEN(A75)=0,"",INDEX('Smelter Look-up'!$C:$C,MATCH($A75,'Smelter Look-up'!$E:$E,0)))</f>
        <v>PT Timah Tbk Mentok</v>
      </c>
      <c r="D75" s="230"/>
      <c r="E75" s="182" t="str">
        <f ca="1">IF(ISERROR($V75),"",OFFSET('Smelter Look-up'!$D$4,$V75-4,0)&amp;"")</f>
        <v>INDONESIA</v>
      </c>
      <c r="F75" s="182" t="str">
        <f ca="1">IF(ISERROR($V75),"",OFFSET('Smelter Look-up'!$E$4,$V75-4,0))</f>
        <v>CID001482</v>
      </c>
      <c r="G75" s="182" t="str">
        <f ca="1">IF(C75=$X$4,IF(ISERROR($V75),"Enter smelter details","RMI"),IF(ISERROR($V75),"",OFFSET('Smelter Look-up'!$F$4,$V75-4,0)))</f>
        <v>RMI</v>
      </c>
      <c r="H75" s="183">
        <f ca="1">IF(ISERROR($V75),"",OFFSET('Smelter Look-up'!$G$4,$V75-4,0))</f>
        <v>0</v>
      </c>
      <c r="I75" s="184" t="str">
        <f ca="1">IF(ISERROR($V75),"",OFFSET('Smelter Look-up'!$H$4,$V75-4,0))</f>
        <v>Mentok</v>
      </c>
      <c r="J75" s="184" t="str">
        <f ca="1">IF(ISERROR($V75),"",OFFSET('Smelter Look-up'!$I$4,$V75-4,0))</f>
        <v>Kepulauan Bangka Belitung</v>
      </c>
      <c r="K75" s="224"/>
      <c r="L75" s="224"/>
      <c r="M75" s="224"/>
      <c r="N75" s="224"/>
      <c r="O75" s="224"/>
      <c r="P75" s="185"/>
      <c r="Q75" s="401" t="s">
        <v>15822</v>
      </c>
      <c r="R75" s="182" t="str">
        <f ca="1">IF(ISERROR($V75),"",OFFSET('Smelter Look-up'!$C$4,$V75-4,0)&amp;"")</f>
        <v>PT Timah Tbk Mentok</v>
      </c>
      <c r="S75" s="181" t="str">
        <f t="shared" ca="1" si="12"/>
        <v>ID</v>
      </c>
      <c r="T75" s="181" t="str">
        <f ca="1">IF(B75="","",IF(ISERROR(MATCH($J75,SorP!$B$1:$B$6279,0)),"",INDIRECT("'SorP'!$A$"&amp;MATCH($S75&amp;$J75,SorP!C:C,0))))</f>
        <v>ID-BB</v>
      </c>
      <c r="U75" s="201"/>
      <c r="V75" s="226">
        <f ca="1">IF(C75="",NA(),IF(OR(C75="Smelter not listed",C75="Smelter not yet identified"),MATCH($B75&amp;$D75,'Smelter Look-up'!$J:$J,0),MATCH($B75&amp;$C75,'Smelter Look-up'!$J:$J,0)))</f>
        <v>514</v>
      </c>
      <c r="X75" s="227">
        <f t="shared" ca="1" si="13"/>
        <v>0</v>
      </c>
      <c r="AB75" s="228" t="str">
        <f t="shared" ca="1" si="14"/>
        <v>TinPT Timah Tbk Mentok</v>
      </c>
    </row>
    <row r="76" spans="1:28" s="227" customFormat="1" ht="51">
      <c r="A76" s="182" t="s">
        <v>780</v>
      </c>
      <c r="B76" s="182" t="str">
        <f ca="1">IF(LEN(A76)=0,"",INDEX('Smelter Look-up'!$A:$A,MATCH($A76,'Smelter Look-up'!$E:$E,0)))</f>
        <v>Tin</v>
      </c>
      <c r="C76" s="186" t="str">
        <f ca="1">IF(LEN(A76)=0,"",INDEX('Smelter Look-up'!$C:$C,MATCH($A76,'Smelter Look-up'!$E:$E,0)))</f>
        <v>PT Refined Bangka Tin</v>
      </c>
      <c r="D76" s="230"/>
      <c r="E76" s="182" t="str">
        <f ca="1">IF(ISERROR($V76),"",OFFSET('Smelter Look-up'!$D$4,$V76-4,0)&amp;"")</f>
        <v>INDONESIA</v>
      </c>
      <c r="F76" s="182" t="str">
        <f ca="1">IF(ISERROR($V76),"",OFFSET('Smelter Look-up'!$E$4,$V76-4,0))</f>
        <v>CID001460</v>
      </c>
      <c r="G76" s="182" t="str">
        <f ca="1">IF(C76=$X$4,IF(ISERROR($V76),"Enter smelter details","RMI"),IF(ISERROR($V76),"",OFFSET('Smelter Look-up'!$F$4,$V76-4,0)))</f>
        <v>RMI</v>
      </c>
      <c r="H76" s="183">
        <f ca="1">IF(ISERROR($V76),"",OFFSET('Smelter Look-up'!$G$4,$V76-4,0))</f>
        <v>0</v>
      </c>
      <c r="I76" s="184" t="str">
        <f ca="1">IF(ISERROR($V76),"",OFFSET('Smelter Look-up'!$H$4,$V76-4,0))</f>
        <v>Sungailiat</v>
      </c>
      <c r="J76" s="184" t="str">
        <f ca="1">IF(ISERROR($V76),"",OFFSET('Smelter Look-up'!$I$4,$V76-4,0))</f>
        <v>Kepulauan Bangka Belitung</v>
      </c>
      <c r="K76" s="224"/>
      <c r="L76" s="224"/>
      <c r="M76" s="224"/>
      <c r="N76" s="224"/>
      <c r="O76" s="224"/>
      <c r="P76" s="185"/>
      <c r="Q76" s="401" t="s">
        <v>15822</v>
      </c>
      <c r="R76" s="182" t="str">
        <f ca="1">IF(ISERROR($V76),"",OFFSET('Smelter Look-up'!$C$4,$V76-4,0)&amp;"")</f>
        <v>PT Refined Bangka Tin</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507</v>
      </c>
      <c r="X76" s="227">
        <f t="shared" ca="1" si="13"/>
        <v>0</v>
      </c>
      <c r="AB76" s="228" t="str">
        <f t="shared" ca="1" si="14"/>
        <v>TinPT Refined Bangka Tin</v>
      </c>
    </row>
    <row r="77" spans="1:28" s="227" customFormat="1" ht="38.25">
      <c r="A77" s="182" t="s">
        <v>764</v>
      </c>
      <c r="B77" s="182" t="str">
        <f ca="1">IF(LEN(A77)=0,"",INDEX('Smelter Look-up'!$A:$A,MATCH($A77,'Smelter Look-up'!$E:$E,0)))</f>
        <v>Tin</v>
      </c>
      <c r="C77" s="186" t="str">
        <f ca="1">IF(LEN(A77)=0,"",INDEX('Smelter Look-up'!$C:$C,MATCH($A77,'Smelter Look-up'!$E:$E,0)))</f>
        <v>EM Vinto</v>
      </c>
      <c r="D77" s="230"/>
      <c r="E77" s="182" t="str">
        <f ca="1">IF(ISERROR($V77),"",OFFSET('Smelter Look-up'!$D$4,$V77-4,0)&amp;"")</f>
        <v>BOLIVIA (PLURINATIONAL STATE OF)</v>
      </c>
      <c r="F77" s="182" t="str">
        <f ca="1">IF(ISERROR($V77),"",OFFSET('Smelter Look-up'!$E$4,$V77-4,0))</f>
        <v>CID000438</v>
      </c>
      <c r="G77" s="182" t="str">
        <f ca="1">IF(C77=$X$4,IF(ISERROR($V77),"Enter smelter details","RMI"),IF(ISERROR($V77),"",OFFSET('Smelter Look-up'!$F$4,$V77-4,0)))</f>
        <v>RMI</v>
      </c>
      <c r="H77" s="183">
        <f ca="1">IF(ISERROR($V77),"",OFFSET('Smelter Look-up'!$G$4,$V77-4,0))</f>
        <v>0</v>
      </c>
      <c r="I77" s="184" t="str">
        <f ca="1">IF(ISERROR($V77),"",OFFSET('Smelter Look-up'!$H$4,$V77-4,0))</f>
        <v>Oruro</v>
      </c>
      <c r="J77" s="184" t="str">
        <f ca="1">IF(ISERROR($V77),"",OFFSET('Smelter Look-up'!$I$4,$V77-4,0))</f>
        <v>Oruro</v>
      </c>
      <c r="K77" s="224"/>
      <c r="L77" s="224"/>
      <c r="M77" s="224"/>
      <c r="N77" s="224"/>
      <c r="O77" s="224"/>
      <c r="P77" s="185"/>
      <c r="Q77" s="401" t="s">
        <v>15822</v>
      </c>
      <c r="R77" s="182" t="str">
        <f ca="1">IF(ISERROR($V77),"",OFFSET('Smelter Look-up'!$C$4,$V77-4,0)&amp;"")</f>
        <v>EM Vinto</v>
      </c>
      <c r="S77" s="181" t="str">
        <f t="shared" ca="1" si="12"/>
        <v>BO</v>
      </c>
      <c r="T77" s="181" t="str">
        <f ca="1">IF(B77="","",IF(ISERROR(MATCH($J77,SorP!$B$1:$B$6279,0)),"",INDIRECT("'SorP'!$A$"&amp;MATCH($S77&amp;$J77,SorP!C:C,0))))</f>
        <v>BO-O</v>
      </c>
      <c r="U77" s="201"/>
      <c r="V77" s="226">
        <f ca="1">IF(C77="",NA(),IF(OR(C77="Smelter not listed",C77="Smelter not yet identified"),MATCH($B77&amp;$D77,'Smelter Look-up'!$J:$J,0),MATCH($B77&amp;$C77,'Smelter Look-up'!$J:$J,0)))</f>
        <v>421</v>
      </c>
      <c r="X77" s="227">
        <f t="shared" ca="1" si="13"/>
        <v>0</v>
      </c>
      <c r="AB77" s="228" t="str">
        <f t="shared" ca="1" si="14"/>
        <v>TinEM Vinto</v>
      </c>
    </row>
    <row r="78" spans="1:28" s="227" customFormat="1" ht="25.5">
      <c r="A78" s="182" t="s">
        <v>766</v>
      </c>
      <c r="B78" s="182" t="str">
        <f ca="1">IF(LEN(A78)=0,"",INDEX('Smelter Look-up'!$A:$A,MATCH($A78,'Smelter Look-up'!$E:$E,0)))</f>
        <v>Tin</v>
      </c>
      <c r="C78" s="186" t="str">
        <f ca="1">IF(LEN(A78)=0,"",INDEX('Smelter Look-up'!$C:$C,MATCH($A78,'Smelter Look-up'!$E:$E,0)))</f>
        <v>Fenix Metals</v>
      </c>
      <c r="D78" s="230"/>
      <c r="E78" s="182" t="str">
        <f ca="1">IF(ISERROR($V78),"",OFFSET('Smelter Look-up'!$D$4,$V78-4,0)&amp;"")</f>
        <v>POLAND</v>
      </c>
      <c r="F78" s="182" t="str">
        <f ca="1">IF(ISERROR($V78),"",OFFSET('Smelter Look-up'!$E$4,$V78-4,0))</f>
        <v>CID000468</v>
      </c>
      <c r="G78" s="182" t="str">
        <f ca="1">IF(C78=$X$4,IF(ISERROR($V78),"Enter smelter details","RMI"),IF(ISERROR($V78),"",OFFSET('Smelter Look-up'!$F$4,$V78-4,0)))</f>
        <v>RMI</v>
      </c>
      <c r="H78" s="183">
        <f ca="1">IF(ISERROR($V78),"",OFFSET('Smelter Look-up'!$G$4,$V78-4,0))</f>
        <v>0</v>
      </c>
      <c r="I78" s="184" t="str">
        <f ca="1">IF(ISERROR($V78),"",OFFSET('Smelter Look-up'!$H$4,$V78-4,0))</f>
        <v>Chmielów</v>
      </c>
      <c r="J78" s="184" t="str">
        <f ca="1">IF(ISERROR($V78),"",OFFSET('Smelter Look-up'!$I$4,$V78-4,0))</f>
        <v>Podkarpackie</v>
      </c>
      <c r="K78" s="224"/>
      <c r="L78" s="224"/>
      <c r="M78" s="224"/>
      <c r="N78" s="224"/>
      <c r="O78" s="224"/>
      <c r="P78" s="185"/>
      <c r="Q78" s="401" t="s">
        <v>15822</v>
      </c>
      <c r="R78" s="182" t="str">
        <f ca="1">IF(ISERROR($V78),"",OFFSET('Smelter Look-up'!$C$4,$V78-4,0)&amp;"")</f>
        <v>Fenix Metals</v>
      </c>
      <c r="S78" s="181" t="str">
        <f t="shared" ca="1" si="12"/>
        <v>PL</v>
      </c>
      <c r="T78" s="181" t="str">
        <f ca="1">IF(B78="","",IF(ISERROR(MATCH($J78,SorP!$B$1:$B$6279,0)),"",INDIRECT("'SorP'!$A$"&amp;MATCH($S78&amp;$J78,SorP!C:C,0))))</f>
        <v>PL-18</v>
      </c>
      <c r="U78" s="201"/>
      <c r="V78" s="226">
        <f ca="1">IF(C78="",NA(),IF(OR(C78="Smelter not listed",C78="Smelter not yet identified"),MATCH($B78&amp;$D78,'Smelter Look-up'!$J:$J,0),MATCH($B78&amp;$C78,'Smelter Look-up'!$J:$J,0)))</f>
        <v>430</v>
      </c>
      <c r="X78" s="227">
        <f t="shared" ca="1" si="13"/>
        <v>0</v>
      </c>
      <c r="AB78" s="228" t="str">
        <f t="shared" ca="1" si="14"/>
        <v>TinFenix Metals</v>
      </c>
    </row>
    <row r="79" spans="1:28" s="227" customFormat="1" ht="38.25">
      <c r="A79" s="182" t="s">
        <v>1815</v>
      </c>
      <c r="B79" s="182" t="str">
        <f ca="1">IF(LEN(A79)=0,"",INDEX('Smelter Look-up'!$A:$A,MATCH($A79,'Smelter Look-up'!$E:$E,0)))</f>
        <v>Tin</v>
      </c>
      <c r="C79" s="186" t="str">
        <f ca="1">IF(LEN(A79)=0,"",INDEX('Smelter Look-up'!$C:$C,MATCH($A79,'Smelter Look-up'!$E:$E,0)))</f>
        <v>Aurubis Beerse</v>
      </c>
      <c r="D79" s="230"/>
      <c r="E79" s="182" t="str">
        <f ca="1">IF(ISERROR($V79),"",OFFSET('Smelter Look-up'!$D$4,$V79-4,0)&amp;"")</f>
        <v>BELGIUM</v>
      </c>
      <c r="F79" s="182" t="str">
        <f ca="1">IF(ISERROR($V79),"",OFFSET('Smelter Look-up'!$E$4,$V79-4,0))</f>
        <v>CID002773</v>
      </c>
      <c r="G79" s="182" t="str">
        <f ca="1">IF(C79=$X$4,IF(ISERROR($V79),"Enter smelter details","RMI"),IF(ISERROR($V79),"",OFFSET('Smelter Look-up'!$F$4,$V79-4,0)))</f>
        <v>RMI</v>
      </c>
      <c r="H79" s="183">
        <f ca="1">IF(ISERROR($V79),"",OFFSET('Smelter Look-up'!$G$4,$V79-4,0))</f>
        <v>0</v>
      </c>
      <c r="I79" s="184" t="str">
        <f ca="1">IF(ISERROR($V79),"",OFFSET('Smelter Look-up'!$H$4,$V79-4,0))</f>
        <v>Beerse</v>
      </c>
      <c r="J79" s="184" t="str">
        <f ca="1">IF(ISERROR($V79),"",OFFSET('Smelter Look-up'!$I$4,$V79-4,0))</f>
        <v>Antwerpen</v>
      </c>
      <c r="K79" s="224"/>
      <c r="L79" s="224"/>
      <c r="M79" s="224"/>
      <c r="N79" s="224"/>
      <c r="O79" s="224"/>
      <c r="P79" s="185"/>
      <c r="Q79" s="401" t="s">
        <v>15822</v>
      </c>
      <c r="R79" s="182" t="str">
        <f ca="1">IF(ISERROR($V79),"",OFFSET('Smelter Look-up'!$C$4,$V79-4,0)&amp;"")</f>
        <v>Aurubis Beerse</v>
      </c>
      <c r="S79" s="181" t="str">
        <f t="shared" ca="1" si="12"/>
        <v>BE</v>
      </c>
      <c r="T79" s="181" t="str">
        <f ca="1">IF(B79="","",IF(ISERROR(MATCH($J79,SorP!$B$1:$B$6279,0)),"",INDIRECT("'SorP'!$A$"&amp;MATCH($S79&amp;$J79,SorP!C:C,0))))</f>
        <v>BE-VAN</v>
      </c>
      <c r="U79" s="201"/>
      <c r="V79" s="226">
        <f ca="1">IF(C79="",NA(),IF(OR(C79="Smelter not listed",C79="Smelter not yet identified"),MATCH($B79&amp;$D79,'Smelter Look-up'!$J:$J,0),MATCH($B79&amp;$C79,'Smelter Look-up'!$J:$J,0)))</f>
        <v>394</v>
      </c>
      <c r="X79" s="227">
        <f t="shared" ca="1" si="13"/>
        <v>0</v>
      </c>
      <c r="AB79" s="228" t="str">
        <f t="shared" ca="1" si="14"/>
        <v>TinAurubis Beerse</v>
      </c>
    </row>
    <row r="80" spans="1:28" s="227" customFormat="1" ht="25.5">
      <c r="A80" s="182" t="s">
        <v>773</v>
      </c>
      <c r="B80" s="182" t="str">
        <f ca="1">IF(LEN(A80)=0,"",INDEX('Smelter Look-up'!$A:$A,MATCH($A80,'Smelter Look-up'!$E:$E,0)))</f>
        <v>Tin</v>
      </c>
      <c r="C80" s="186" t="str">
        <f ca="1">IF(LEN(A80)=0,"",INDEX('Smelter Look-up'!$C:$C,MATCH($A80,'Smelter Look-up'!$E:$E,0)))</f>
        <v>Minsur</v>
      </c>
      <c r="D80" s="230"/>
      <c r="E80" s="182" t="str">
        <f ca="1">IF(ISERROR($V80),"",OFFSET('Smelter Look-up'!$D$4,$V80-4,0)&amp;"")</f>
        <v>PERU</v>
      </c>
      <c r="F80" s="182" t="str">
        <f ca="1">IF(ISERROR($V80),"",OFFSET('Smelter Look-up'!$E$4,$V80-4,0))</f>
        <v>CID001182</v>
      </c>
      <c r="G80" s="182" t="str">
        <f ca="1">IF(C80=$X$4,IF(ISERROR($V80),"Enter smelter details","RMI"),IF(ISERROR($V80),"",OFFSET('Smelter Look-up'!$F$4,$V80-4,0)))</f>
        <v>RMI</v>
      </c>
      <c r="H80" s="183">
        <f ca="1">IF(ISERROR($V80),"",OFFSET('Smelter Look-up'!$G$4,$V80-4,0))</f>
        <v>0</v>
      </c>
      <c r="I80" s="184" t="str">
        <f ca="1">IF(ISERROR($V80),"",OFFSET('Smelter Look-up'!$H$4,$V80-4,0))</f>
        <v>Paracas</v>
      </c>
      <c r="J80" s="184" t="str">
        <f ca="1">IF(ISERROR($V80),"",OFFSET('Smelter Look-up'!$I$4,$V80-4,0))</f>
        <v>Ika</v>
      </c>
      <c r="K80" s="224"/>
      <c r="L80" s="224"/>
      <c r="M80" s="224"/>
      <c r="N80" s="224"/>
      <c r="O80" s="224"/>
      <c r="P80" s="185"/>
      <c r="Q80" s="401" t="s">
        <v>15822</v>
      </c>
      <c r="R80" s="182" t="str">
        <f ca="1">IF(ISERROR($V80),"",OFFSET('Smelter Look-up'!$C$4,$V80-4,0)&amp;"")</f>
        <v>Minsur</v>
      </c>
      <c r="S80" s="181" t="str">
        <f t="shared" ca="1" si="12"/>
        <v>PE</v>
      </c>
      <c r="T80" s="181" t="str">
        <f ca="1">IF(B80="","",IF(ISERROR(MATCH($J80,SorP!$B$1:$B$6279,0)),"",INDIRECT("'SorP'!$A$"&amp;MATCH($S80&amp;$J80,SorP!C:C,0))))</f>
        <v>PE-ICA</v>
      </c>
      <c r="U80" s="201"/>
      <c r="V80" s="226">
        <f ca="1">IF(C80="",NA(),IF(OR(C80="Smelter not listed",C80="Smelter not yet identified"),MATCH($B80&amp;$D80,'Smelter Look-up'!$J:$J,0),MATCH($B80&amp;$C80,'Smelter Look-up'!$J:$J,0)))</f>
        <v>470</v>
      </c>
      <c r="X80" s="227">
        <f t="shared" ca="1" si="13"/>
        <v>0</v>
      </c>
      <c r="AB80" s="228" t="str">
        <f t="shared" ca="1" si="14"/>
        <v>TinMinsur</v>
      </c>
    </row>
    <row r="81" spans="1:28" s="227" customFormat="1" ht="76.5">
      <c r="A81" s="182" t="s">
        <v>771</v>
      </c>
      <c r="B81" s="182" t="str">
        <f ca="1">IF(LEN(A81)=0,"",INDEX('Smelter Look-up'!$A:$A,MATCH($A81,'Smelter Look-up'!$E:$E,0)))</f>
        <v>Tin</v>
      </c>
      <c r="C81" s="186" t="str">
        <f ca="1">IF(LEN(A81)=0,"",INDEX('Smelter Look-up'!$C:$C,MATCH($A81,'Smelter Look-up'!$E:$E,0)))</f>
        <v>Malaysia Smelting Corporation (MSC)</v>
      </c>
      <c r="D81" s="230"/>
      <c r="E81" s="182" t="str">
        <f ca="1">IF(ISERROR($V81),"",OFFSET('Smelter Look-up'!$D$4,$V81-4,0)&amp;"")</f>
        <v>MALAYSIA</v>
      </c>
      <c r="F81" s="182" t="str">
        <f ca="1">IF(ISERROR($V81),"",OFFSET('Smelter Look-up'!$E$4,$V81-4,0))</f>
        <v>CID001105</v>
      </c>
      <c r="G81" s="182" t="str">
        <f ca="1">IF(C81=$X$4,IF(ISERROR($V81),"Enter smelter details","RMI"),IF(ISERROR($V81),"",OFFSET('Smelter Look-up'!$F$4,$V81-4,0)))</f>
        <v>RMI</v>
      </c>
      <c r="H81" s="183">
        <f ca="1">IF(ISERROR($V81),"",OFFSET('Smelter Look-up'!$G$4,$V81-4,0))</f>
        <v>0</v>
      </c>
      <c r="I81" s="184" t="str">
        <f ca="1">IF(ISERROR($V81),"",OFFSET('Smelter Look-up'!$H$4,$V81-4,0))</f>
        <v>Butterworth</v>
      </c>
      <c r="J81" s="184" t="str">
        <f ca="1">IF(ISERROR($V81),"",OFFSET('Smelter Look-up'!$I$4,$V81-4,0))</f>
        <v>Pulau Pinang</v>
      </c>
      <c r="K81" s="224"/>
      <c r="L81" s="224"/>
      <c r="M81" s="224"/>
      <c r="N81" s="224"/>
      <c r="O81" s="224"/>
      <c r="P81" s="185"/>
      <c r="Q81" s="401" t="s">
        <v>15822</v>
      </c>
      <c r="R81" s="182" t="str">
        <f ca="1">IF(ISERROR($V81),"",OFFSET('Smelter Look-up'!$C$4,$V81-4,0)&amp;"")</f>
        <v>Malaysia Smelting Corporation (MSC)</v>
      </c>
      <c r="S81" s="181" t="str">
        <f t="shared" ca="1" si="12"/>
        <v>MY</v>
      </c>
      <c r="T81" s="181" t="str">
        <f ca="1">IF(B81="","",IF(ISERROR(MATCH($J81,SorP!$B$1:$B$6279,0)),"",INDIRECT("'SorP'!$A$"&amp;MATCH($S81&amp;$J81,SorP!C:C,0))))</f>
        <v>MY-07</v>
      </c>
      <c r="U81" s="201"/>
      <c r="V81" s="226">
        <f ca="1">IF(C81="",NA(),IF(OR(C81="Smelter not listed",C81="Smelter not yet identified"),MATCH($B81&amp;$D81,'Smelter Look-up'!$J:$J,0),MATCH($B81&amp;$C81,'Smelter Look-up'!$J:$J,0)))</f>
        <v>458</v>
      </c>
      <c r="X81" s="227">
        <f t="shared" ca="1" si="13"/>
        <v>0</v>
      </c>
      <c r="AB81" s="228" t="str">
        <f t="shared" ca="1" si="14"/>
        <v>TinMalaysia Smelting Corporation (MSC)</v>
      </c>
    </row>
    <row r="82" spans="1:28" s="227" customFormat="1" ht="63.75">
      <c r="A82" s="182" t="s">
        <v>1414</v>
      </c>
      <c r="B82" s="182" t="str">
        <f ca="1">IF(LEN(A82)=0,"",INDEX('Smelter Look-up'!$A:$A,MATCH($A82,'Smelter Look-up'!$E:$E,0)))</f>
        <v>Tantalum</v>
      </c>
      <c r="C82" s="186" t="str">
        <f ca="1">IF(LEN(A82)=0,"",INDEX('Smelter Look-up'!$C:$C,MATCH($A82,'Smelter Look-up'!$E:$E,0)))</f>
        <v>Materion Newton Inc.</v>
      </c>
      <c r="D82" s="230"/>
      <c r="E82" s="182" t="str">
        <f ca="1">IF(ISERROR($V82),"",OFFSET('Smelter Look-up'!$D$4,$V82-4,0)&amp;"")</f>
        <v>UNITED STATES OF AMERICA</v>
      </c>
      <c r="F82" s="182" t="str">
        <f ca="1">IF(ISERROR($V82),"",OFFSET('Smelter Look-up'!$E$4,$V82-4,0))</f>
        <v>CID002548</v>
      </c>
      <c r="G82" s="182" t="str">
        <f ca="1">IF(C82=$X$4,IF(ISERROR($V82),"Enter smelter details","RMI"),IF(ISERROR($V82),"",OFFSET('Smelter Look-up'!$F$4,$V82-4,0)))</f>
        <v>RMI</v>
      </c>
      <c r="H82" s="183">
        <f ca="1">IF(ISERROR($V82),"",OFFSET('Smelter Look-up'!$G$4,$V82-4,0))</f>
        <v>0</v>
      </c>
      <c r="I82" s="184" t="str">
        <f ca="1">IF(ISERROR($V82),"",OFFSET('Smelter Look-up'!$H$4,$V82-4,0))</f>
        <v>Newton</v>
      </c>
      <c r="J82" s="184" t="str">
        <f ca="1">IF(ISERROR($V82),"",OFFSET('Smelter Look-up'!$I$4,$V82-4,0))</f>
        <v>Massachusetts</v>
      </c>
      <c r="K82" s="224"/>
      <c r="L82" s="224"/>
      <c r="M82" s="224"/>
      <c r="N82" s="224"/>
      <c r="O82" s="224"/>
      <c r="P82" s="185"/>
      <c r="Q82" s="401" t="s">
        <v>15823</v>
      </c>
      <c r="R82" s="182" t="str">
        <f ca="1">IF(ISERROR($V82),"",OFFSET('Smelter Look-up'!$C$4,$V82-4,0)&amp;"")</f>
        <v>Materion Newton Inc.</v>
      </c>
      <c r="S82" s="181" t="str">
        <f t="shared" ca="1" si="12"/>
        <v>US</v>
      </c>
      <c r="T82" s="181" t="str">
        <f ca="1">IF(B82="","",IF(ISERROR(MATCH($J82,SorP!$B$1:$B$6279,0)),"",INDIRECT("'SorP'!$A$"&amp;MATCH($S82&amp;$J82,SorP!C:C,0))))</f>
        <v>US-MA</v>
      </c>
      <c r="U82" s="201"/>
      <c r="V82" s="226">
        <f ca="1">IF(C82="",NA(),IF(OR(C82="Smelter not listed",C82="Smelter not yet identified"),MATCH($B82&amp;$D82,'Smelter Look-up'!$J:$J,0),MATCH($B82&amp;$C82,'Smelter Look-up'!$J:$J,0)))</f>
        <v>348</v>
      </c>
      <c r="X82" s="227">
        <f t="shared" ca="1" si="13"/>
        <v>0</v>
      </c>
      <c r="AB82" s="228" t="str">
        <f t="shared" ca="1" si="14"/>
        <v>TantalumMaterion Newton Inc.</v>
      </c>
    </row>
    <row r="83" spans="1:28" s="227" customFormat="1" ht="114.75">
      <c r="A83" s="182" t="s">
        <v>745</v>
      </c>
      <c r="B83" s="182" t="str">
        <f ca="1">IF(LEN(A83)=0,"",INDEX('Smelter Look-up'!$A:$A,MATCH($A83,'Smelter Look-up'!$E:$E,0)))</f>
        <v>Tantalum</v>
      </c>
      <c r="C83" s="186" t="str">
        <f ca="1">IF(LEN(A83)=0,"",INDEX('Smelter Look-up'!$C:$C,MATCH($A83,'Smelter Look-up'!$E:$E,0)))</f>
        <v>Changsha South Tantalum Niobium Co., Ltd.</v>
      </c>
      <c r="D83" s="230"/>
      <c r="E83" s="182" t="str">
        <f ca="1">IF(ISERROR($V83),"",OFFSET('Smelter Look-up'!$D$4,$V83-4,0)&amp;"")</f>
        <v>CHINA</v>
      </c>
      <c r="F83" s="182" t="str">
        <f ca="1">IF(ISERROR($V83),"",OFFSET('Smelter Look-up'!$E$4,$V83-4,0))</f>
        <v>CID000211</v>
      </c>
      <c r="G83" s="182" t="str">
        <f ca="1">IF(C83=$X$4,IF(ISERROR($V83),"Enter smelter details","RMI"),IF(ISERROR($V83),"",OFFSET('Smelter Look-up'!$F$4,$V83-4,0)))</f>
        <v>RMI</v>
      </c>
      <c r="H83" s="183">
        <f ca="1">IF(ISERROR($V83),"",OFFSET('Smelter Look-up'!$G$4,$V83-4,0))</f>
        <v>0</v>
      </c>
      <c r="I83" s="184" t="str">
        <f ca="1">IF(ISERROR($V83),"",OFFSET('Smelter Look-up'!$H$4,$V83-4,0))</f>
        <v>Changsha</v>
      </c>
      <c r="J83" s="184" t="str">
        <f ca="1">IF(ISERROR($V83),"",OFFSET('Smelter Look-up'!$I$4,$V83-4,0))</f>
        <v>Hunan Sheng</v>
      </c>
      <c r="K83" s="224"/>
      <c r="L83" s="224"/>
      <c r="M83" s="224"/>
      <c r="N83" s="224"/>
      <c r="O83" s="224"/>
      <c r="P83" s="185"/>
      <c r="Q83" s="401" t="s">
        <v>15823</v>
      </c>
      <c r="R83" s="182" t="str">
        <f ca="1">IF(ISERROR($V83),"",OFFSET('Smelter Look-up'!$C$4,$V83-4,0)&amp;"")</f>
        <v>Changsha South Tantalum Niobium Co., Ltd.</v>
      </c>
      <c r="S83" s="181" t="str">
        <f t="shared" ca="1" si="12"/>
        <v>CN</v>
      </c>
      <c r="T83" s="181" t="str">
        <f ca="1">IF(B83="","",IF(ISERROR(MATCH($J83,SorP!$B$1:$B$6279,0)),"",INDIRECT("'SorP'!$A$"&amp;MATCH($S83&amp;$J83,SorP!C:C,0))))</f>
        <v>CN-HN</v>
      </c>
      <c r="U83" s="201"/>
      <c r="V83" s="226">
        <f ca="1">IF(C83="",NA(),IF(OR(C83="Smelter not listed",C83="Smelter not yet identified"),MATCH($B83&amp;$D83,'Smelter Look-up'!$J:$J,0),MATCH($B83&amp;$C83,'Smelter Look-up'!$J:$J,0)))</f>
        <v>324</v>
      </c>
      <c r="X83" s="227">
        <f t="shared" ca="1" si="13"/>
        <v>0</v>
      </c>
      <c r="AB83" s="228" t="str">
        <f t="shared" ca="1" si="14"/>
        <v>TantalumChangsha South Tantalum Niobium Co., Ltd.</v>
      </c>
    </row>
    <row r="84" spans="1:28" s="227" customFormat="1" ht="63.75">
      <c r="A84" s="182" t="s">
        <v>746</v>
      </c>
      <c r="B84" s="182" t="str">
        <f ca="1">IF(LEN(A84)=0,"",INDEX('Smelter Look-up'!$A:$A,MATCH($A84,'Smelter Look-up'!$E:$E,0)))</f>
        <v>Tantalum</v>
      </c>
      <c r="C84" s="186" t="str">
        <f ca="1">IF(LEN(A84)=0,"",INDEX('Smelter Look-up'!$C:$C,MATCH($A84,'Smelter Look-up'!$E:$E,0)))</f>
        <v>F&amp;X Electro-Materials Ltd.</v>
      </c>
      <c r="D84" s="230"/>
      <c r="E84" s="182" t="str">
        <f ca="1">IF(ISERROR($V84),"",OFFSET('Smelter Look-up'!$D$4,$V84-4,0)&amp;"")</f>
        <v>CHINA</v>
      </c>
      <c r="F84" s="182" t="str">
        <f ca="1">IF(ISERROR($V84),"",OFFSET('Smelter Look-up'!$E$4,$V84-4,0))</f>
        <v>CID000460</v>
      </c>
      <c r="G84" s="182" t="str">
        <f ca="1">IF(C84=$X$4,IF(ISERROR($V84),"Enter smelter details","RMI"),IF(ISERROR($V84),"",OFFSET('Smelter Look-up'!$F$4,$V84-4,0)))</f>
        <v>RMI</v>
      </c>
      <c r="H84" s="183">
        <f ca="1">IF(ISERROR($V84),"",OFFSET('Smelter Look-up'!$G$4,$V84-4,0))</f>
        <v>0</v>
      </c>
      <c r="I84" s="184" t="str">
        <f ca="1">IF(ISERROR($V84),"",OFFSET('Smelter Look-up'!$H$4,$V84-4,0))</f>
        <v>Jiangmen</v>
      </c>
      <c r="J84" s="184" t="str">
        <f ca="1">IF(ISERROR($V84),"",OFFSET('Smelter Look-up'!$I$4,$V84-4,0))</f>
        <v>Guangdong Sheng</v>
      </c>
      <c r="K84" s="224"/>
      <c r="L84" s="224"/>
      <c r="M84" s="224"/>
      <c r="N84" s="224"/>
      <c r="O84" s="224"/>
      <c r="P84" s="185"/>
      <c r="Q84" s="401" t="s">
        <v>15823</v>
      </c>
      <c r="R84" s="182" t="str">
        <f ca="1">IF(ISERROR($V84),"",OFFSET('Smelter Look-up'!$C$4,$V84-4,0)&amp;"")</f>
        <v>F&amp;X Electro-Materials Ltd.</v>
      </c>
      <c r="S84" s="181" t="str">
        <f t="shared" ca="1" si="12"/>
        <v>CN</v>
      </c>
      <c r="T84" s="181" t="str">
        <f ca="1">IF(B84="","",IF(ISERROR(MATCH($J84,SorP!$B$1:$B$6279,0)),"",INDIRECT("'SorP'!$A$"&amp;MATCH($S84&amp;$J84,SorP!C:C,0))))</f>
        <v>CN-GD</v>
      </c>
      <c r="U84" s="201"/>
      <c r="V84" s="226">
        <f ca="1">IF(C84="",NA(),IF(OR(C84="Smelter not listed",C84="Smelter not yet identified"),MATCH($B84&amp;$D84,'Smelter Look-up'!$J:$J,0),MATCH($B84&amp;$C84,'Smelter Look-up'!$J:$J,0)))</f>
        <v>328</v>
      </c>
      <c r="X84" s="227">
        <f t="shared" ca="1" si="13"/>
        <v>0</v>
      </c>
      <c r="AB84" s="228" t="str">
        <f t="shared" ca="1" si="14"/>
        <v>TantalumF&amp;X Electro-Materials Ltd.</v>
      </c>
    </row>
    <row r="85" spans="1:28" s="227" customFormat="1" ht="25.5">
      <c r="A85" s="182" t="s">
        <v>651</v>
      </c>
      <c r="B85" s="182" t="str">
        <f ca="1">IF(LEN(A85)=0,"",INDEX('Smelter Look-up'!$A:$A,MATCH($A85,'Smelter Look-up'!$E:$E,0)))</f>
        <v>Gold</v>
      </c>
      <c r="C85" s="186" t="str">
        <f ca="1">IF(LEN(A85)=0,"",INDEX('Smelter Look-up'!$C:$C,MATCH($A85,'Smelter Look-up'!$E:$E,0)))</f>
        <v>Agosi AG</v>
      </c>
      <c r="D85" s="230"/>
      <c r="E85" s="182" t="str">
        <f ca="1">IF(ISERROR($V85),"",OFFSET('Smelter Look-up'!$D$4,$V85-4,0)&amp;"")</f>
        <v>GERMANY</v>
      </c>
      <c r="F85" s="182" t="str">
        <f ca="1">IF(ISERROR($V85),"",OFFSET('Smelter Look-up'!$E$4,$V85-4,0))</f>
        <v>CID000035</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401" t="s">
        <v>15823</v>
      </c>
      <c r="R85" s="182" t="str">
        <f ca="1">IF(ISERROR($V85),"",OFFSET('Smelter Look-up'!$C$4,$V85-4,0)&amp;"")</f>
        <v>Agosi AG</v>
      </c>
      <c r="S85" s="181" t="str">
        <f t="shared" ca="1" si="12"/>
        <v>DE</v>
      </c>
      <c r="T85" s="181" t="str">
        <f ca="1">IF(B85="","",IF(ISERROR(MATCH($J85,SorP!$B$1:$B$6279,0)),"",INDIRECT("'SorP'!$A$"&amp;MATCH($S85&amp;$J85,SorP!C:C,0))))</f>
        <v>DE-BW</v>
      </c>
      <c r="U85" s="201"/>
      <c r="V85" s="226">
        <f ca="1">IF(C85="",NA(),IF(OR(C85="Smelter not listed",C85="Smelter not yet identified"),MATCH($B85&amp;$D85,'Smelter Look-up'!$J:$J,0),MATCH($B85&amp;$C85,'Smelter Look-up'!$J:$J,0)))</f>
        <v>10</v>
      </c>
      <c r="X85" s="227">
        <f t="shared" ca="1" si="13"/>
        <v>0</v>
      </c>
      <c r="AB85" s="228" t="str">
        <f t="shared" ca="1" si="14"/>
        <v>GoldAgosi AG</v>
      </c>
    </row>
    <row r="86" spans="1:28" s="227" customFormat="1" ht="76.5">
      <c r="A86" s="182" t="s">
        <v>792</v>
      </c>
      <c r="B86" s="182" t="str">
        <f ca="1">IF(LEN(A86)=0,"",INDEX('Smelter Look-up'!$A:$A,MATCH($A86,'Smelter Look-up'!$E:$E,0)))</f>
        <v>Tungsten</v>
      </c>
      <c r="C86" s="186" t="str">
        <f ca="1">IF(LEN(A86)=0,"",INDEX('Smelter Look-up'!$C:$C,MATCH($A86,'Smelter Look-up'!$E:$E,0)))</f>
        <v>Global Tungsten &amp; Powders Corp.</v>
      </c>
      <c r="D86" s="230"/>
      <c r="E86" s="182" t="str">
        <f ca="1">IF(ISERROR($V86),"",OFFSET('Smelter Look-up'!$D$4,$V86-4,0)&amp;"")</f>
        <v>UNITED STATES OF AMERICA</v>
      </c>
      <c r="F86" s="182" t="str">
        <f ca="1">IF(ISERROR($V86),"",OFFSET('Smelter Look-up'!$E$4,$V86-4,0))</f>
        <v>CID000568</v>
      </c>
      <c r="G86" s="182" t="str">
        <f ca="1">IF(C86=$X$4,IF(ISERROR($V86),"Enter smelter details","RMI"),IF(ISERROR($V86),"",OFFSET('Smelter Look-up'!$F$4,$V86-4,0)))</f>
        <v>RMI</v>
      </c>
      <c r="H86" s="183">
        <f ca="1">IF(ISERROR($V86),"",OFFSET('Smelter Look-up'!$G$4,$V86-4,0))</f>
        <v>0</v>
      </c>
      <c r="I86" s="184" t="str">
        <f ca="1">IF(ISERROR($V86),"",OFFSET('Smelter Look-up'!$H$4,$V86-4,0))</f>
        <v>Towanda</v>
      </c>
      <c r="J86" s="184" t="str">
        <f ca="1">IF(ISERROR($V86),"",OFFSET('Smelter Look-up'!$I$4,$V86-4,0))</f>
        <v>Pennsylvania</v>
      </c>
      <c r="K86" s="224"/>
      <c r="L86" s="224"/>
      <c r="M86" s="224"/>
      <c r="N86" s="224"/>
      <c r="O86" s="224"/>
      <c r="P86" s="185"/>
      <c r="Q86" s="401" t="s">
        <v>15823</v>
      </c>
      <c r="R86" s="182" t="str">
        <f ca="1">IF(ISERROR($V86),"",OFFSET('Smelter Look-up'!$C$4,$V86-4,0)&amp;"")</f>
        <v>Global Tungsten &amp; Powders Corp.</v>
      </c>
      <c r="S86" s="181" t="str">
        <f t="shared" ca="1" si="12"/>
        <v>US</v>
      </c>
      <c r="T86" s="181" t="str">
        <f ca="1">IF(B86="","",IF(ISERROR(MATCH($J86,SorP!$B$1:$B$6279,0)),"",INDIRECT("'SorP'!$A$"&amp;MATCH($S86&amp;$J86,SorP!C:C,0))))</f>
        <v>US-PA</v>
      </c>
      <c r="U86" s="201"/>
      <c r="V86" s="226">
        <f ca="1">IF(C86="",NA(),IF(OR(C86="Smelter not listed",C86="Smelter not yet identified"),MATCH($B86&amp;$D86,'Smelter Look-up'!$J:$J,0),MATCH($B86&amp;$C86,'Smelter Look-up'!$J:$J,0)))</f>
        <v>585</v>
      </c>
      <c r="X86" s="227">
        <f t="shared" ca="1" si="13"/>
        <v>0</v>
      </c>
      <c r="AB86" s="228" t="str">
        <f t="shared" ca="1" si="14"/>
        <v>TungstenGlobal Tungsten &amp; Powders Corp.</v>
      </c>
    </row>
    <row r="87" spans="1:28" s="227" customFormat="1" ht="89.25">
      <c r="A87" s="182" t="s">
        <v>141</v>
      </c>
      <c r="B87" s="182" t="str">
        <f ca="1">IF(LEN(A87)=0,"",INDEX('Smelter Look-up'!$A:$A,MATCH($A87,'Smelter Look-up'!$E:$E,0)))</f>
        <v>Tungsten</v>
      </c>
      <c r="C87" s="186" t="str">
        <f ca="1">IF(LEN(A87)=0,"",INDEX('Smelter Look-up'!$C:$C,MATCH($A87,'Smelter Look-up'!$E:$E,0)))</f>
        <v>Jiangxi Yaosheng Tungsten Co., Ltd.</v>
      </c>
      <c r="D87" s="230"/>
      <c r="E87" s="182" t="str">
        <f ca="1">IF(ISERROR($V87),"",OFFSET('Smelter Look-up'!$D$4,$V87-4,0)&amp;"")</f>
        <v>CHINA</v>
      </c>
      <c r="F87" s="182" t="str">
        <f ca="1">IF(ISERROR($V87),"",OFFSET('Smelter Look-up'!$E$4,$V87-4,0))</f>
        <v>CID002316</v>
      </c>
      <c r="G87" s="182" t="str">
        <f ca="1">IF(C87=$X$4,IF(ISERROR($V87),"Enter smelter details","RMI"),IF(ISERROR($V87),"",OFFSET('Smelter Look-up'!$F$4,$V87-4,0)))</f>
        <v>RMI</v>
      </c>
      <c r="H87" s="183">
        <f ca="1">IF(ISERROR($V87),"",OFFSET('Smelter Look-up'!$G$4,$V87-4,0))</f>
        <v>0</v>
      </c>
      <c r="I87" s="184" t="str">
        <f ca="1">IF(ISERROR($V87),"",OFFSET('Smelter Look-up'!$H$4,$V87-4,0))</f>
        <v>Ganzhou</v>
      </c>
      <c r="J87" s="184" t="str">
        <f ca="1">IF(ISERROR($V87),"",OFFSET('Smelter Look-up'!$I$4,$V87-4,0))</f>
        <v>Jiangxi Sheng</v>
      </c>
      <c r="K87" s="224"/>
      <c r="L87" s="224"/>
      <c r="M87" s="224"/>
      <c r="N87" s="224"/>
      <c r="O87" s="224"/>
      <c r="P87" s="185"/>
      <c r="Q87" s="401" t="s">
        <v>15823</v>
      </c>
      <c r="R87" s="182" t="str">
        <f ca="1">IF(ISERROR($V87),"",OFFSET('Smelter Look-up'!$C$4,$V87-4,0)&amp;"")</f>
        <v>Jiangxi Yaosheng Tungsten Co., Ltd.</v>
      </c>
      <c r="S87" s="181" t="str">
        <f t="shared" ca="1" si="12"/>
        <v>CN</v>
      </c>
      <c r="T87" s="181" t="str">
        <f ca="1">IF(B87="","",IF(ISERROR(MATCH($J87,SorP!$B$1:$B$6279,0)),"",INDIRECT("'SorP'!$A$"&amp;MATCH($S87&amp;$J87,SorP!C:C,0))))</f>
        <v>CN-JX</v>
      </c>
      <c r="U87" s="201"/>
      <c r="V87" s="226">
        <f ca="1">IF(C87="",NA(),IF(OR(C87="Smelter not listed",C87="Smelter not yet identified"),MATCH($B87&amp;$D87,'Smelter Look-up'!$J:$J,0),MATCH($B87&amp;$C87,'Smelter Look-up'!$J:$J,0)))</f>
        <v>608</v>
      </c>
      <c r="X87" s="227">
        <f t="shared" ca="1" si="13"/>
        <v>0</v>
      </c>
      <c r="AB87" s="228" t="str">
        <f t="shared" ca="1" si="14"/>
        <v>TungstenJiangxi Yaosheng Tungsten Co., Ltd.</v>
      </c>
    </row>
    <row r="88" spans="1:28" s="227" customFormat="1" ht="63.75">
      <c r="A88" s="182" t="s">
        <v>1421</v>
      </c>
      <c r="B88" s="182" t="str">
        <f ca="1">IF(LEN(A88)=0,"",INDEX('Smelter Look-up'!$A:$A,MATCH($A88,'Smelter Look-up'!$E:$E,0)))</f>
        <v>Tungsten</v>
      </c>
      <c r="C88" s="186" t="str">
        <f ca="1">IF(LEN(A88)=0,"",INDEX('Smelter Look-up'!$C:$C,MATCH($A88,'Smelter Look-up'!$E:$E,0)))</f>
        <v>H.C. Starck Tungsten GmbH</v>
      </c>
      <c r="D88" s="230"/>
      <c r="E88" s="182" t="str">
        <f ca="1">IF(ISERROR($V88),"",OFFSET('Smelter Look-up'!$D$4,$V88-4,0)&amp;"")</f>
        <v>GERMANY</v>
      </c>
      <c r="F88" s="182" t="str">
        <f ca="1">IF(ISERROR($V88),"",OFFSET('Smelter Look-up'!$E$4,$V88-4,0))</f>
        <v>CID002541</v>
      </c>
      <c r="G88" s="182" t="str">
        <f ca="1">IF(C88=$X$4,IF(ISERROR($V88),"Enter smelter details","RMI"),IF(ISERROR($V88),"",OFFSET('Smelter Look-up'!$F$4,$V88-4,0)))</f>
        <v>RMI</v>
      </c>
      <c r="H88" s="183">
        <f ca="1">IF(ISERROR($V88),"",OFFSET('Smelter Look-up'!$G$4,$V88-4,0))</f>
        <v>0</v>
      </c>
      <c r="I88" s="184" t="str">
        <f ca="1">IF(ISERROR($V88),"",OFFSET('Smelter Look-up'!$H$4,$V88-4,0))</f>
        <v>Goslar</v>
      </c>
      <c r="J88" s="184" t="str">
        <f ca="1">IF(ISERROR($V88),"",OFFSET('Smelter Look-up'!$I$4,$V88-4,0))</f>
        <v>Niedersachsen</v>
      </c>
      <c r="K88" s="224"/>
      <c r="L88" s="224"/>
      <c r="M88" s="224"/>
      <c r="N88" s="224"/>
      <c r="O88" s="224"/>
      <c r="P88" s="185"/>
      <c r="Q88" s="401" t="s">
        <v>15823</v>
      </c>
      <c r="R88" s="182" t="str">
        <f ca="1">IF(ISERROR($V88),"",OFFSET('Smelter Look-up'!$C$4,$V88-4,0)&amp;"")</f>
        <v>H.C. Starck Tungsten GmbH</v>
      </c>
      <c r="S88" s="181" t="str">
        <f t="shared" ca="1" si="12"/>
        <v>DE</v>
      </c>
      <c r="T88" s="181" t="str">
        <f ca="1">IF(B88="","",IF(ISERROR(MATCH($J88,SorP!$B$1:$B$6279,0)),"",INDIRECT("'SorP'!$A$"&amp;MATCH($S88&amp;$J88,SorP!C:C,0))))</f>
        <v>DE-NI</v>
      </c>
      <c r="U88" s="201"/>
      <c r="V88" s="226">
        <f ca="1">IF(C88="",NA(),IF(OR(C88="Smelter not listed",C88="Smelter not yet identified"),MATCH($B88&amp;$D88,'Smelter Look-up'!$J:$J,0),MATCH($B88&amp;$C88,'Smelter Look-up'!$J:$J,0)))</f>
        <v>589</v>
      </c>
      <c r="X88" s="227">
        <f t="shared" ca="1" si="13"/>
        <v>0</v>
      </c>
      <c r="AB88" s="228" t="str">
        <f t="shared" ca="1" si="14"/>
        <v>TungstenH.C. Starck Tungsten GmbH</v>
      </c>
    </row>
    <row r="89" spans="1:28" s="227" customFormat="1" ht="63.75">
      <c r="A89" s="182" t="s">
        <v>705</v>
      </c>
      <c r="B89" s="182" t="str">
        <f ca="1">IF(LEN(A89)=0,"",INDEX('Smelter Look-up'!$A:$A,MATCH($A89,'Smelter Look-up'!$E:$E,0)))</f>
        <v>Gold</v>
      </c>
      <c r="C89" s="186" t="str">
        <f ca="1">IF(LEN(A89)=0,"",INDEX('Smelter Look-up'!$C:$C,MATCH($A89,'Smelter Look-up'!$E:$E,0)))</f>
        <v>Metalor Technologies S.A.</v>
      </c>
      <c r="D89" s="230"/>
      <c r="E89" s="182" t="str">
        <f ca="1">IF(ISERROR($V89),"",OFFSET('Smelter Look-up'!$D$4,$V89-4,0)&amp;"")</f>
        <v>SWITZERLAND</v>
      </c>
      <c r="F89" s="182" t="str">
        <f ca="1">IF(ISERROR($V89),"",OFFSET('Smelter Look-up'!$E$4,$V89-4,0))</f>
        <v>CID001153</v>
      </c>
      <c r="G89" s="182" t="str">
        <f ca="1">IF(C89=$X$4,IF(ISERROR($V89),"Enter smelter details","RMI"),IF(ISERROR($V89),"",OFFSET('Smelter Look-up'!$F$4,$V89-4,0)))</f>
        <v>RMI</v>
      </c>
      <c r="H89" s="183">
        <f ca="1">IF(ISERROR($V89),"",OFFSET('Smelter Look-up'!$G$4,$V89-4,0))</f>
        <v>0</v>
      </c>
      <c r="I89" s="184" t="str">
        <f ca="1">IF(ISERROR($V89),"",OFFSET('Smelter Look-up'!$H$4,$V89-4,0))</f>
        <v>Marin</v>
      </c>
      <c r="J89" s="184" t="str">
        <f ca="1">IF(ISERROR($V89),"",OFFSET('Smelter Look-up'!$I$4,$V89-4,0))</f>
        <v>Neuchâtel</v>
      </c>
      <c r="K89" s="224"/>
      <c r="L89" s="224"/>
      <c r="M89" s="224"/>
      <c r="N89" s="224"/>
      <c r="O89" s="224"/>
      <c r="P89" s="185"/>
      <c r="Q89" s="401" t="s">
        <v>15824</v>
      </c>
      <c r="R89" s="182" t="str">
        <f ca="1">IF(ISERROR($V89),"",OFFSET('Smelter Look-up'!$C$4,$V89-4,0)&amp;"")</f>
        <v>Metalor Technologies S.A.</v>
      </c>
      <c r="S89" s="181" t="str">
        <f t="shared" ca="1" si="12"/>
        <v>CH</v>
      </c>
      <c r="T89" s="181" t="str">
        <f ca="1">IF(B89="","",IF(ISERROR(MATCH($J89,SorP!$B$1:$B$6279,0)),"",INDIRECT("'SorP'!$A$"&amp;MATCH($S89&amp;$J89,SorP!C:C,0))))</f>
        <v>CH-NE</v>
      </c>
      <c r="U89" s="201"/>
      <c r="V89" s="226">
        <f ca="1">IF(C89="",NA(),IF(OR(C89="Smelter not listed",C89="Smelter not yet identified"),MATCH($B89&amp;$D89,'Smelter Look-up'!$J:$J,0),MATCH($B89&amp;$C89,'Smelter Look-up'!$J:$J,0)))</f>
        <v>175</v>
      </c>
      <c r="X89" s="227">
        <f t="shared" ca="1" si="13"/>
        <v>0</v>
      </c>
      <c r="AB89" s="228" t="str">
        <f t="shared" ca="1" si="14"/>
        <v>GoldMetalor Technologies S.A.</v>
      </c>
    </row>
    <row r="90" spans="1:28" s="227" customFormat="1" ht="114.75">
      <c r="A90" s="182" t="s">
        <v>745</v>
      </c>
      <c r="B90" s="182" t="str">
        <f ca="1">IF(LEN(A90)=0,"",INDEX('Smelter Look-up'!$A:$A,MATCH($A90,'Smelter Look-up'!$E:$E,0)))</f>
        <v>Tantalum</v>
      </c>
      <c r="C90" s="186" t="str">
        <f ca="1">IF(LEN(A90)=0,"",INDEX('Smelter Look-up'!$C:$C,MATCH($A90,'Smelter Look-up'!$E:$E,0)))</f>
        <v>Changsha South Tantalum Niobium Co., Ltd.</v>
      </c>
      <c r="D90" s="230"/>
      <c r="E90" s="182" t="str">
        <f ca="1">IF(ISERROR($V90),"",OFFSET('Smelter Look-up'!$D$4,$V90-4,0)&amp;"")</f>
        <v>CHINA</v>
      </c>
      <c r="F90" s="182" t="str">
        <f ca="1">IF(ISERROR($V90),"",OFFSET('Smelter Look-up'!$E$4,$V90-4,0))</f>
        <v>CID000211</v>
      </c>
      <c r="G90" s="182" t="str">
        <f ca="1">IF(C90=$X$4,IF(ISERROR($V90),"Enter smelter details","RMI"),IF(ISERROR($V90),"",OFFSET('Smelter Look-up'!$F$4,$V90-4,0)))</f>
        <v>RMI</v>
      </c>
      <c r="H90" s="183">
        <f ca="1">IF(ISERROR($V90),"",OFFSET('Smelter Look-up'!$G$4,$V90-4,0))</f>
        <v>0</v>
      </c>
      <c r="I90" s="184" t="str">
        <f ca="1">IF(ISERROR($V90),"",OFFSET('Smelter Look-up'!$H$4,$V90-4,0))</f>
        <v>Changsha</v>
      </c>
      <c r="J90" s="184" t="str">
        <f ca="1">IF(ISERROR($V90),"",OFFSET('Smelter Look-up'!$I$4,$V90-4,0))</f>
        <v>Hunan Sheng</v>
      </c>
      <c r="K90" s="224"/>
      <c r="L90" s="224"/>
      <c r="M90" s="224"/>
      <c r="N90" s="224"/>
      <c r="O90" s="224"/>
      <c r="P90" s="185"/>
      <c r="Q90" s="401" t="s">
        <v>15825</v>
      </c>
      <c r="R90" s="182" t="str">
        <f ca="1">IF(ISERROR($V90),"",OFFSET('Smelter Look-up'!$C$4,$V90-4,0)&amp;"")</f>
        <v>Changsha South Tantalum Niobium Co., Ltd.</v>
      </c>
      <c r="S90" s="181" t="str">
        <f t="shared" ca="1" si="12"/>
        <v>CN</v>
      </c>
      <c r="T90" s="181" t="str">
        <f ca="1">IF(B90="","",IF(ISERROR(MATCH($J90,SorP!$B$1:$B$6279,0)),"",INDIRECT("'SorP'!$A$"&amp;MATCH($S90&amp;$J90,SorP!C:C,0))))</f>
        <v>CN-HN</v>
      </c>
      <c r="U90" s="201"/>
      <c r="V90" s="226">
        <f ca="1">IF(C90="",NA(),IF(OR(C90="Smelter not listed",C90="Smelter not yet identified"),MATCH($B90&amp;$D90,'Smelter Look-up'!$J:$J,0),MATCH($B90&amp;$C90,'Smelter Look-up'!$J:$J,0)))</f>
        <v>324</v>
      </c>
      <c r="X90" s="227">
        <f t="shared" ca="1" si="13"/>
        <v>0</v>
      </c>
      <c r="AB90" s="228" t="str">
        <f t="shared" ca="1" si="14"/>
        <v>TantalumChangsha South Tantalum Niobium Co., Ltd.</v>
      </c>
    </row>
    <row r="91" spans="1:28" s="227" customFormat="1" ht="63.75">
      <c r="A91" s="182" t="s">
        <v>1414</v>
      </c>
      <c r="B91" s="182" t="str">
        <f ca="1">IF(LEN(A91)=0,"",INDEX('Smelter Look-up'!$A:$A,MATCH($A91,'Smelter Look-up'!$E:$E,0)))</f>
        <v>Tantalum</v>
      </c>
      <c r="C91" s="186" t="str">
        <f ca="1">IF(LEN(A91)=0,"",INDEX('Smelter Look-up'!$C:$C,MATCH($A91,'Smelter Look-up'!$E:$E,0)))</f>
        <v>Materion Newton Inc.</v>
      </c>
      <c r="D91" s="230"/>
      <c r="E91" s="182" t="str">
        <f ca="1">IF(ISERROR($V91),"",OFFSET('Smelter Look-up'!$D$4,$V91-4,0)&amp;"")</f>
        <v>UNITED STATES OF AMERICA</v>
      </c>
      <c r="F91" s="182" t="str">
        <f ca="1">IF(ISERROR($V91),"",OFFSET('Smelter Look-up'!$E$4,$V91-4,0))</f>
        <v>CID002548</v>
      </c>
      <c r="G91" s="182" t="str">
        <f ca="1">IF(C91=$X$4,IF(ISERROR($V91),"Enter smelter details","RMI"),IF(ISERROR($V91),"",OFFSET('Smelter Look-up'!$F$4,$V91-4,0)))</f>
        <v>RMI</v>
      </c>
      <c r="H91" s="183">
        <f ca="1">IF(ISERROR($V91),"",OFFSET('Smelter Look-up'!$G$4,$V91-4,0))</f>
        <v>0</v>
      </c>
      <c r="I91" s="184" t="str">
        <f ca="1">IF(ISERROR($V91),"",OFFSET('Smelter Look-up'!$H$4,$V91-4,0))</f>
        <v>Newton</v>
      </c>
      <c r="J91" s="184" t="str">
        <f ca="1">IF(ISERROR($V91),"",OFFSET('Smelter Look-up'!$I$4,$V91-4,0))</f>
        <v>Massachusetts</v>
      </c>
      <c r="K91" s="224"/>
      <c r="L91" s="224"/>
      <c r="M91" s="224"/>
      <c r="N91" s="224"/>
      <c r="O91" s="224"/>
      <c r="P91" s="185"/>
      <c r="Q91" s="401" t="s">
        <v>15825</v>
      </c>
      <c r="R91" s="182" t="str">
        <f ca="1">IF(ISERROR($V91),"",OFFSET('Smelter Look-up'!$C$4,$V91-4,0)&amp;"")</f>
        <v>Materion Newton Inc.</v>
      </c>
      <c r="S91" s="181" t="str">
        <f t="shared" ca="1" si="12"/>
        <v>US</v>
      </c>
      <c r="T91" s="181" t="str">
        <f ca="1">IF(B91="","",IF(ISERROR(MATCH($J91,SorP!$B$1:$B$6279,0)),"",INDIRECT("'SorP'!$A$"&amp;MATCH($S91&amp;$J91,SorP!C:C,0))))</f>
        <v>US-MA</v>
      </c>
      <c r="U91" s="201"/>
      <c r="V91" s="226">
        <f ca="1">IF(C91="",NA(),IF(OR(C91="Smelter not listed",C91="Smelter not yet identified"),MATCH($B91&amp;$D91,'Smelter Look-up'!$J:$J,0),MATCH($B91&amp;$C91,'Smelter Look-up'!$J:$J,0)))</f>
        <v>348</v>
      </c>
      <c r="X91" s="227">
        <f t="shared" ca="1" si="13"/>
        <v>0</v>
      </c>
      <c r="AB91" s="228" t="str">
        <f t="shared" ca="1" si="14"/>
        <v>TantalumMaterion Newton Inc.</v>
      </c>
    </row>
    <row r="92" spans="1:28" s="227" customFormat="1" ht="102">
      <c r="A92" s="182" t="s">
        <v>756</v>
      </c>
      <c r="B92" s="182" t="str">
        <f ca="1">IF(LEN(A92)=0,"",INDEX('Smelter Look-up'!$A:$A,MATCH($A92,'Smelter Look-up'!$E:$E,0)))</f>
        <v>Tantalum</v>
      </c>
      <c r="C92" s="186" t="str">
        <f ca="1">IF(LEN(A92)=0,"",INDEX('Smelter Look-up'!$C:$C,MATCH($A92,'Smelter Look-up'!$E:$E,0)))</f>
        <v>Ningxia Orient Tantalum Industry Co., Ltd.</v>
      </c>
      <c r="D92" s="230"/>
      <c r="E92" s="182" t="str">
        <f ca="1">IF(ISERROR($V92),"",OFFSET('Smelter Look-up'!$D$4,$V92-4,0)&amp;"")</f>
        <v>CHINA</v>
      </c>
      <c r="F92" s="182" t="str">
        <f ca="1">IF(ISERROR($V92),"",OFFSET('Smelter Look-up'!$E$4,$V92-4,0))</f>
        <v>CID001277</v>
      </c>
      <c r="G92" s="182" t="str">
        <f ca="1">IF(C92=$X$4,IF(ISERROR($V92),"Enter smelter details","RMI"),IF(ISERROR($V92),"",OFFSET('Smelter Look-up'!$F$4,$V92-4,0)))</f>
        <v>RMI</v>
      </c>
      <c r="H92" s="183">
        <f ca="1">IF(ISERROR($V92),"",OFFSET('Smelter Look-up'!$G$4,$V92-4,0))</f>
        <v>0</v>
      </c>
      <c r="I92" s="184" t="str">
        <f ca="1">IF(ISERROR($V92),"",OFFSET('Smelter Look-up'!$H$4,$V92-4,0))</f>
        <v>Shizuishan City</v>
      </c>
      <c r="J92" s="184" t="str">
        <f ca="1">IF(ISERROR($V92),"",OFFSET('Smelter Look-up'!$I$4,$V92-4,0))</f>
        <v>Ningxia Huizi Zizhiqu</v>
      </c>
      <c r="K92" s="224"/>
      <c r="L92" s="224"/>
      <c r="M92" s="224"/>
      <c r="N92" s="224"/>
      <c r="O92" s="224"/>
      <c r="P92" s="185"/>
      <c r="Q92" s="401" t="s">
        <v>15826</v>
      </c>
      <c r="R92" s="182" t="str">
        <f ca="1">IF(ISERROR($V92),"",OFFSET('Smelter Look-up'!$C$4,$V92-4,0)&amp;"")</f>
        <v>Ningxia Orient Tantalum Industry Co., Ltd.</v>
      </c>
      <c r="S92" s="181" t="str">
        <f t="shared" ca="1" si="12"/>
        <v>CN</v>
      </c>
      <c r="T92" s="181" t="str">
        <f ca="1">IF(B92="","",IF(ISERROR(MATCH($J92,SorP!$B$1:$B$6279,0)),"",INDIRECT("'SorP'!$A$"&amp;MATCH($S92&amp;$J92,SorP!C:C,0))))</f>
        <v>CN-NX</v>
      </c>
      <c r="U92" s="201"/>
      <c r="V92" s="226">
        <f ca="1">IF(C92="",NA(),IF(OR(C92="Smelter not listed",C92="Smelter not yet identified"),MATCH($B92&amp;$D92,'Smelter Look-up'!$J:$J,0),MATCH($B92&amp;$C92,'Smelter Look-up'!$J:$J,0)))</f>
        <v>358</v>
      </c>
      <c r="X92" s="227">
        <f t="shared" ca="1" si="13"/>
        <v>0</v>
      </c>
      <c r="AB92" s="228" t="str">
        <f t="shared" ca="1" si="14"/>
        <v>TantalumNingxia Orient Tantalum Industry Co., Ltd.</v>
      </c>
    </row>
    <row r="93" spans="1:28" s="227" customFormat="1" ht="63.75">
      <c r="A93" s="182" t="s">
        <v>705</v>
      </c>
      <c r="B93" s="182" t="str">
        <f ca="1">IF(LEN(A93)=0,"",INDEX('Smelter Look-up'!$A:$A,MATCH($A93,'Smelter Look-up'!$E:$E,0)))</f>
        <v>Gold</v>
      </c>
      <c r="C93" s="186" t="str">
        <f ca="1">IF(LEN(A93)=0,"",INDEX('Smelter Look-up'!$C:$C,MATCH($A93,'Smelter Look-up'!$E:$E,0)))</f>
        <v>Metalor Technologies S.A.</v>
      </c>
      <c r="D93" s="230"/>
      <c r="E93" s="182" t="str">
        <f ca="1">IF(ISERROR($V93),"",OFFSET('Smelter Look-up'!$D$4,$V93-4,0)&amp;"")</f>
        <v>SWITZERLAND</v>
      </c>
      <c r="F93" s="182" t="str">
        <f ca="1">IF(ISERROR($V93),"",OFFSET('Smelter Look-up'!$E$4,$V93-4,0))</f>
        <v>CID001153</v>
      </c>
      <c r="G93" s="182" t="str">
        <f ca="1">IF(C93=$X$4,IF(ISERROR($V93),"Enter smelter details","RMI"),IF(ISERROR($V93),"",OFFSET('Smelter Look-up'!$F$4,$V93-4,0)))</f>
        <v>RMI</v>
      </c>
      <c r="H93" s="183">
        <f ca="1">IF(ISERROR($V93),"",OFFSET('Smelter Look-up'!$G$4,$V93-4,0))</f>
        <v>0</v>
      </c>
      <c r="I93" s="184" t="str">
        <f ca="1">IF(ISERROR($V93),"",OFFSET('Smelter Look-up'!$H$4,$V93-4,0))</f>
        <v>Marin</v>
      </c>
      <c r="J93" s="184" t="str">
        <f ca="1">IF(ISERROR($V93),"",OFFSET('Smelter Look-up'!$I$4,$V93-4,0))</f>
        <v>Neuchâtel</v>
      </c>
      <c r="K93" s="224"/>
      <c r="L93" s="224"/>
      <c r="M93" s="224"/>
      <c r="N93" s="224"/>
      <c r="O93" s="224"/>
      <c r="P93" s="185"/>
      <c r="Q93" s="401" t="s">
        <v>15826</v>
      </c>
      <c r="R93" s="182" t="str">
        <f ca="1">IF(ISERROR($V93),"",OFFSET('Smelter Look-up'!$C$4,$V93-4,0)&amp;"")</f>
        <v>Metalor Technologies S.A.</v>
      </c>
      <c r="S93" s="181" t="str">
        <f t="shared" ca="1" si="12"/>
        <v>CH</v>
      </c>
      <c r="T93" s="181" t="str">
        <f ca="1">IF(B93="","",IF(ISERROR(MATCH($J93,SorP!$B$1:$B$6279,0)),"",INDIRECT("'SorP'!$A$"&amp;MATCH($S93&amp;$J93,SorP!C:C,0))))</f>
        <v>CH-NE</v>
      </c>
      <c r="U93" s="201"/>
      <c r="V93" s="226">
        <f ca="1">IF(C93="",NA(),IF(OR(C93="Smelter not listed",C93="Smelter not yet identified"),MATCH($B93&amp;$D93,'Smelter Look-up'!$J:$J,0),MATCH($B93&amp;$C93,'Smelter Look-up'!$J:$J,0)))</f>
        <v>175</v>
      </c>
      <c r="X93" s="227">
        <f t="shared" ca="1" si="13"/>
        <v>0</v>
      </c>
      <c r="AB93" s="228" t="str">
        <f t="shared" ca="1" si="14"/>
        <v>GoldMetalor Technologies S.A.</v>
      </c>
    </row>
    <row r="94" spans="1:28" s="227" customFormat="1" ht="102">
      <c r="A94" s="182" t="s">
        <v>736</v>
      </c>
      <c r="B94" s="182" t="str">
        <f ca="1">IF(LEN(A94)=0,"",INDEX('Smelter Look-up'!$A:$A,MATCH($A94,'Smelter Look-up'!$E:$E,0)))</f>
        <v>Gold</v>
      </c>
      <c r="C94" s="186" t="str">
        <f ca="1">IF(LEN(A94)=0,"",INDEX('Smelter Look-up'!$C:$C,MATCH($A94,'Smelter Look-up'!$E:$E,0)))</f>
        <v>Umicore S.A. Business Unit Precious Metals Refining</v>
      </c>
      <c r="D94" s="230"/>
      <c r="E94" s="182" t="str">
        <f ca="1">IF(ISERROR($V94),"",OFFSET('Smelter Look-up'!$D$4,$V94-4,0)&amp;"")</f>
        <v>BELGIUM</v>
      </c>
      <c r="F94" s="182" t="str">
        <f ca="1">IF(ISERROR($V94),"",OFFSET('Smelter Look-up'!$E$4,$V94-4,0))</f>
        <v>CID001980</v>
      </c>
      <c r="G94" s="182" t="str">
        <f ca="1">IF(C94=$X$4,IF(ISERROR($V94),"Enter smelter details","RMI"),IF(ISERROR($V94),"",OFFSET('Smelter Look-up'!$F$4,$V94-4,0)))</f>
        <v>RMI</v>
      </c>
      <c r="H94" s="183">
        <f ca="1">IF(ISERROR($V94),"",OFFSET('Smelter Look-up'!$G$4,$V94-4,0))</f>
        <v>0</v>
      </c>
      <c r="I94" s="184" t="str">
        <f ca="1">IF(ISERROR($V94),"",OFFSET('Smelter Look-up'!$H$4,$V94-4,0))</f>
        <v>Hoboken</v>
      </c>
      <c r="J94" s="184" t="str">
        <f ca="1">IF(ISERROR($V94),"",OFFSET('Smelter Look-up'!$I$4,$V94-4,0))</f>
        <v>Antwerpen</v>
      </c>
      <c r="K94" s="224"/>
      <c r="L94" s="224"/>
      <c r="M94" s="224"/>
      <c r="N94" s="224"/>
      <c r="O94" s="224"/>
      <c r="P94" s="185"/>
      <c r="Q94" s="401" t="s">
        <v>15827</v>
      </c>
      <c r="R94" s="182" t="str">
        <f ca="1">IF(ISERROR($V94),"",OFFSET('Smelter Look-up'!$C$4,$V94-4,0)&amp;"")</f>
        <v>Umicore S.A. Business Unit Precious Metals Refining</v>
      </c>
      <c r="S94" s="181" t="str">
        <f t="shared" ca="1" si="12"/>
        <v>BE</v>
      </c>
      <c r="T94" s="181" t="str">
        <f ca="1">IF(B94="","",IF(ISERROR(MATCH($J94,SorP!$B$1:$B$6279,0)),"",INDIRECT("'SorP'!$A$"&amp;MATCH($S94&amp;$J94,SorP!C:C,0))))</f>
        <v>BE-VAN</v>
      </c>
      <c r="U94" s="201"/>
      <c r="V94" s="226">
        <f ca="1">IF(C94="",NA(),IF(OR(C94="Smelter not listed",C94="Smelter not yet identified"),MATCH($B94&amp;$D94,'Smelter Look-up'!$J:$J,0),MATCH($B94&amp;$C94,'Smelter Look-up'!$J:$J,0)))</f>
        <v>293</v>
      </c>
      <c r="X94" s="227">
        <f t="shared" ca="1" si="13"/>
        <v>0</v>
      </c>
      <c r="AB94" s="228" t="str">
        <f t="shared" ca="1" si="14"/>
        <v>GoldUmicore S.A. Business Unit Precious Metals Refining</v>
      </c>
    </row>
    <row r="95" spans="1:28" s="227" customFormat="1" ht="102">
      <c r="A95" s="182" t="s">
        <v>140</v>
      </c>
      <c r="B95" s="182" t="str">
        <f ca="1">IF(LEN(A95)=0,"",INDEX('Smelter Look-up'!$A:$A,MATCH($A95,'Smelter Look-up'!$E:$E,0)))</f>
        <v>Tungsten</v>
      </c>
      <c r="C95" s="186" t="str">
        <f ca="1">IF(LEN(A95)=0,"",INDEX('Smelter Look-up'!$C:$C,MATCH($A95,'Smelter Look-up'!$E:$E,0)))</f>
        <v>Ganzhou Jiangwu Ferrotungsten Co., Ltd.</v>
      </c>
      <c r="D95" s="230"/>
      <c r="E95" s="182" t="str">
        <f ca="1">IF(ISERROR($V95),"",OFFSET('Smelter Look-up'!$D$4,$V95-4,0)&amp;"")</f>
        <v>CHINA</v>
      </c>
      <c r="F95" s="182" t="str">
        <f ca="1">IF(ISERROR($V95),"",OFFSET('Smelter Look-up'!$E$4,$V95-4,0))</f>
        <v>CID002315</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401" t="s">
        <v>15828</v>
      </c>
      <c r="R95" s="182" t="str">
        <f ca="1">IF(ISERROR($V95),"",OFFSET('Smelter Look-up'!$C$4,$V95-4,0)&amp;"")</f>
        <v>Ganzhou Jiangwu Ferrotungsten Co., Ltd.</v>
      </c>
      <c r="S95" s="181" t="str">
        <f t="shared" ca="1" si="12"/>
        <v>CN</v>
      </c>
      <c r="T95" s="181" t="str">
        <f ca="1">IF(B95="","",IF(ISERROR(MATCH($J95,SorP!$B$1:$B$6279,0)),"",INDIRECT("'SorP'!$A$"&amp;MATCH($S95&amp;$J95,SorP!C:C,0))))</f>
        <v>CN-JX</v>
      </c>
      <c r="U95" s="201"/>
      <c r="V95" s="226">
        <f ca="1">IF(C95="",NA(),IF(OR(C95="Smelter not listed",C95="Smelter not yet identified"),MATCH($B95&amp;$D95,'Smelter Look-up'!$J:$J,0),MATCH($B95&amp;$C95,'Smelter Look-up'!$J:$J,0)))</f>
        <v>582</v>
      </c>
      <c r="X95" s="227">
        <f t="shared" ca="1" si="13"/>
        <v>0</v>
      </c>
      <c r="AB95" s="228" t="str">
        <f t="shared" ca="1" si="14"/>
        <v>TungstenGanzhou Jiangwu Ferrotungsten Co., Ltd.</v>
      </c>
    </row>
    <row r="96" spans="1:28" s="227" customFormat="1" ht="38.25">
      <c r="A96" s="182" t="s">
        <v>2271</v>
      </c>
      <c r="B96" s="182" t="str">
        <f ca="1">IF(LEN(A96)=0,"",INDEX('Smelter Look-up'!$A:$A,MATCH($A96,'Smelter Look-up'!$E:$E,0)))</f>
        <v>Tungsten</v>
      </c>
      <c r="C96" s="186" t="str">
        <f ca="1">IF(LEN(A96)=0,"",INDEX('Smelter Look-up'!$C:$C,MATCH($A96,'Smelter Look-up'!$E:$E,0)))</f>
        <v>Moliren Ltd.</v>
      </c>
      <c r="D96" s="230"/>
      <c r="E96" s="182" t="str">
        <f ca="1">IF(ISERROR($V96),"",OFFSET('Smelter Look-up'!$D$4,$V96-4,0)&amp;"")</f>
        <v>RUSSIAN FEDERATION</v>
      </c>
      <c r="F96" s="182" t="str">
        <f ca="1">IF(ISERROR($V96),"",OFFSET('Smelter Look-up'!$E$4,$V96-4,0))</f>
        <v>CID002845</v>
      </c>
      <c r="G96" s="182" t="str">
        <f ca="1">IF(C96=$X$4,IF(ISERROR($V96),"Enter smelter details","RMI"),IF(ISERROR($V96),"",OFFSET('Smelter Look-up'!$F$4,$V96-4,0)))</f>
        <v>RMI</v>
      </c>
      <c r="H96" s="183">
        <f ca="1">IF(ISERROR($V96),"",OFFSET('Smelter Look-up'!$G$4,$V96-4,0))</f>
        <v>0</v>
      </c>
      <c r="I96" s="184" t="str">
        <f ca="1">IF(ISERROR($V96),"",OFFSET('Smelter Look-up'!$H$4,$V96-4,0))</f>
        <v>Roshal</v>
      </c>
      <c r="J96" s="184" t="str">
        <f ca="1">IF(ISERROR($V96),"",OFFSET('Smelter Look-up'!$I$4,$V96-4,0))</f>
        <v>Moskovskaja oblast'</v>
      </c>
      <c r="K96" s="224"/>
      <c r="L96" s="224"/>
      <c r="M96" s="224"/>
      <c r="N96" s="224"/>
      <c r="O96" s="224"/>
      <c r="P96" s="185"/>
      <c r="Q96" s="401" t="s">
        <v>15828</v>
      </c>
      <c r="R96" s="182" t="str">
        <f ca="1">IF(ISERROR($V96),"",OFFSET('Smelter Look-up'!$C$4,$V96-4,0)&amp;"")</f>
        <v>Moliren Ltd.</v>
      </c>
      <c r="S96" s="181" t="str">
        <f t="shared" ca="1" si="12"/>
        <v>RU</v>
      </c>
      <c r="T96" s="181" t="str">
        <f ca="1">IF(B96="","",IF(ISERROR(MATCH($J96,SorP!$B$1:$B$6279,0)),"",INDIRECT("'SorP'!$A$"&amp;MATCH($S96&amp;$J96,SorP!C:C,0))))</f>
        <v>RU-MOS</v>
      </c>
      <c r="U96" s="201"/>
      <c r="V96" s="226">
        <f ca="1">IF(C96="",NA(),IF(OR(C96="Smelter not listed",C96="Smelter not yet identified"),MATCH($B96&amp;$D96,'Smelter Look-up'!$J:$J,0),MATCH($B96&amp;$C96,'Smelter Look-up'!$J:$J,0)))</f>
        <v>618</v>
      </c>
      <c r="X96" s="227">
        <f t="shared" ca="1" si="13"/>
        <v>0</v>
      </c>
      <c r="AB96" s="228" t="str">
        <f t="shared" ca="1" si="14"/>
        <v>TungstenMoliren Ltd.</v>
      </c>
    </row>
    <row r="97" spans="1:28" s="227" customFormat="1" ht="89.25">
      <c r="A97" s="182" t="s">
        <v>2448</v>
      </c>
      <c r="B97" s="182" t="str">
        <f ca="1">IF(LEN(A97)=0,"",INDEX('Smelter Look-up'!$A:$A,MATCH($A97,'Smelter Look-up'!$E:$E,0)))</f>
        <v>Tungsten</v>
      </c>
      <c r="C97" s="186" t="str">
        <f ca="1">IF(LEN(A97)=0,"",INDEX('Smelter Look-up'!$C:$C,MATCH($A97,'Smelter Look-up'!$E:$E,0)))</f>
        <v>Unecha Refractory metals plant</v>
      </c>
      <c r="D97" s="230"/>
      <c r="E97" s="182" t="str">
        <f ca="1">IF(ISERROR($V97),"",OFFSET('Smelter Look-up'!$D$4,$V97-4,0)&amp;"")</f>
        <v>RUSSIAN FEDERATION</v>
      </c>
      <c r="F97" s="182" t="str">
        <f ca="1">IF(ISERROR($V97),"",OFFSET('Smelter Look-up'!$E$4,$V97-4,0))</f>
        <v>CID002724</v>
      </c>
      <c r="G97" s="182" t="str">
        <f ca="1">IF(C97=$X$4,IF(ISERROR($V97),"Enter smelter details","RMI"),IF(ISERROR($V97),"",OFFSET('Smelter Look-up'!$F$4,$V97-4,0)))</f>
        <v>RMI</v>
      </c>
      <c r="H97" s="183">
        <f ca="1">IF(ISERROR($V97),"",OFFSET('Smelter Look-up'!$G$4,$V97-4,0))</f>
        <v>0</v>
      </c>
      <c r="I97" s="184" t="str">
        <f ca="1">IF(ISERROR($V97),"",OFFSET('Smelter Look-up'!$H$4,$V97-4,0))</f>
        <v>Unecha</v>
      </c>
      <c r="J97" s="184" t="str">
        <f ca="1">IF(ISERROR($V97),"",OFFSET('Smelter Look-up'!$I$4,$V97-4,0))</f>
        <v>Bryanskaya oblast'</v>
      </c>
      <c r="K97" s="224"/>
      <c r="L97" s="224"/>
      <c r="M97" s="224"/>
      <c r="N97" s="224"/>
      <c r="O97" s="224"/>
      <c r="P97" s="185"/>
      <c r="Q97" s="401" t="s">
        <v>15828</v>
      </c>
      <c r="R97" s="182" t="str">
        <f ca="1">IF(ISERROR($V97),"",OFFSET('Smelter Look-up'!$C$4,$V97-4,0)&amp;"")</f>
        <v>Unecha Refractory metals plant</v>
      </c>
      <c r="S97" s="181" t="str">
        <f t="shared" ref="S97:S127" ca="1" si="15">IF(B97="","",IF(ISERROR(MATCH($E97,CL,0)),"Unknown",INDIRECT("'C'!$A$"&amp;MATCH($E97,CL,0)+1)))</f>
        <v>RU</v>
      </c>
      <c r="T97" s="181" t="str">
        <f ca="1">IF(B97="","",IF(ISERROR(MATCH($J97,SorP!$B$1:$B$6279,0)),"",INDIRECT("'SorP'!$A$"&amp;MATCH($S97&amp;$J97,SorP!C:C,0))))</f>
        <v>RU-BRY</v>
      </c>
      <c r="U97" s="201"/>
      <c r="V97" s="226">
        <f ca="1">IF(C97="",NA(),IF(OR(C97="Smelter not listed",C97="Smelter not yet identified"),MATCH($B97&amp;$D97,'Smelter Look-up'!$J:$J,0),MATCH($B97&amp;$C97,'Smelter Look-up'!$J:$J,0)))</f>
        <v>629</v>
      </c>
      <c r="X97" s="227">
        <f t="shared" ref="X97:X127" ca="1" si="16">IF(AND(C97="Smelter not listed",OR(LEN(D97)=0,LEN(E97)=0)),1,0)</f>
        <v>0</v>
      </c>
      <c r="AB97" s="228" t="str">
        <f t="shared" ref="AB97:AB127" ca="1" si="17">B97&amp;C97</f>
        <v>TungstenUnecha Refractory metals plant</v>
      </c>
    </row>
    <row r="98" spans="1:28" s="227" customFormat="1" ht="89.25">
      <c r="A98" s="182" t="s">
        <v>794</v>
      </c>
      <c r="B98" s="182" t="str">
        <f ca="1">IF(LEN(A98)=0,"",INDEX('Smelter Look-up'!$A:$A,MATCH($A98,'Smelter Look-up'!$E:$E,0)))</f>
        <v>Tungsten</v>
      </c>
      <c r="C98" s="186" t="str">
        <f ca="1">IF(LEN(A98)=0,"",INDEX('Smelter Look-up'!$C:$C,MATCH($A98,'Smelter Look-up'!$E:$E,0)))</f>
        <v>Hunan Jintai New Material Co., Ltd.</v>
      </c>
      <c r="D98" s="230"/>
      <c r="E98" s="182" t="str">
        <f ca="1">IF(ISERROR($V98),"",OFFSET('Smelter Look-up'!$D$4,$V98-4,0)&amp;"")</f>
        <v>CHINA</v>
      </c>
      <c r="F98" s="182" t="str">
        <f ca="1">IF(ISERROR($V98),"",OFFSET('Smelter Look-up'!$E$4,$V98-4,0))</f>
        <v>CID000769</v>
      </c>
      <c r="G98" s="182" t="str">
        <f ca="1">IF(C98=$X$4,IF(ISERROR($V98),"Enter smelter details","RMI"),IF(ISERROR($V98),"",OFFSET('Smelter Look-up'!$F$4,$V98-4,0)))</f>
        <v>RMI</v>
      </c>
      <c r="H98" s="183">
        <f ca="1">IF(ISERROR($V98),"",OFFSET('Smelter Look-up'!$G$4,$V98-4,0))</f>
        <v>0</v>
      </c>
      <c r="I98" s="184" t="str">
        <f ca="1">IF(ISERROR($V98),"",OFFSET('Smelter Look-up'!$H$4,$V98-4,0))</f>
        <v>Hengyang</v>
      </c>
      <c r="J98" s="184" t="str">
        <f ca="1">IF(ISERROR($V98),"",OFFSET('Smelter Look-up'!$I$4,$V98-4,0))</f>
        <v>Hunan Sheng</v>
      </c>
      <c r="K98" s="224"/>
      <c r="L98" s="224"/>
      <c r="M98" s="224"/>
      <c r="N98" s="224"/>
      <c r="O98" s="224"/>
      <c r="P98" s="185"/>
      <c r="Q98" s="401" t="s">
        <v>15828</v>
      </c>
      <c r="R98" s="182" t="str">
        <f ca="1">IF(ISERROR($V98),"",OFFSET('Smelter Look-up'!$C$4,$V98-4,0)&amp;"")</f>
        <v>Hunan Jintai New Material Co., Ltd.</v>
      </c>
      <c r="S98" s="181" t="str">
        <f t="shared" ca="1" si="15"/>
        <v>CN</v>
      </c>
      <c r="T98" s="181" t="str">
        <f ca="1">IF(B98="","",IF(ISERROR(MATCH($J98,SorP!$B$1:$B$6279,0)),"",INDIRECT("'SorP'!$A$"&amp;MATCH($S98&amp;$J98,SorP!C:C,0))))</f>
        <v>CN-HN</v>
      </c>
      <c r="U98" s="201"/>
      <c r="V98" s="226">
        <f ca="1">IF(C98="",NA(),IF(OR(C98="Smelter not listed",C98="Smelter not yet identified"),MATCH($B98&amp;$D98,'Smelter Look-up'!$J:$J,0),MATCH($B98&amp;$C98,'Smelter Look-up'!$J:$J,0)))</f>
        <v>597</v>
      </c>
      <c r="X98" s="227">
        <f t="shared" ca="1" si="16"/>
        <v>0</v>
      </c>
      <c r="AB98" s="228" t="str">
        <f t="shared" ca="1" si="17"/>
        <v>TungstenHunan Jintai New Material Co., Ltd.</v>
      </c>
    </row>
    <row r="99" spans="1:28" s="227" customFormat="1" ht="114.75">
      <c r="A99" s="182" t="s">
        <v>796</v>
      </c>
      <c r="B99" s="182" t="str">
        <f ca="1">IF(LEN(A99)=0,"",INDEX('Smelter Look-up'!$A:$A,MATCH($A99,'Smelter Look-up'!$E:$E,0)))</f>
        <v>Tungsten</v>
      </c>
      <c r="C99" s="186" t="str">
        <f ca="1">IF(LEN(A99)=0,"",INDEX('Smelter Look-up'!$C:$C,MATCH($A99,'Smelter Look-up'!$E:$E,0)))</f>
        <v>Ganzhou Huaxing Tungsten Products Co., Ltd.</v>
      </c>
      <c r="D99" s="230"/>
      <c r="E99" s="182" t="str">
        <f ca="1">IF(ISERROR($V99),"",OFFSET('Smelter Look-up'!$D$4,$V99-4,0)&amp;"")</f>
        <v>CHINA</v>
      </c>
      <c r="F99" s="182" t="str">
        <f ca="1">IF(ISERROR($V99),"",OFFSET('Smelter Look-up'!$E$4,$V99-4,0))</f>
        <v>CID000875</v>
      </c>
      <c r="G99" s="182" t="str">
        <f ca="1">IF(C99=$X$4,IF(ISERROR($V99),"Enter smelter details","RMI"),IF(ISERROR($V99),"",OFFSET('Smelter Look-up'!$F$4,$V99-4,0)))</f>
        <v>RMI</v>
      </c>
      <c r="H99" s="183">
        <f ca="1">IF(ISERROR($V99),"",OFFSET('Smelter Look-up'!$G$4,$V99-4,0))</f>
        <v>0</v>
      </c>
      <c r="I99" s="184" t="str">
        <f ca="1">IF(ISERROR($V99),"",OFFSET('Smelter Look-up'!$H$4,$V99-4,0))</f>
        <v>Ganzhou</v>
      </c>
      <c r="J99" s="184" t="str">
        <f ca="1">IF(ISERROR($V99),"",OFFSET('Smelter Look-up'!$I$4,$V99-4,0))</f>
        <v>Jiangxi Sheng</v>
      </c>
      <c r="K99" s="224"/>
      <c r="L99" s="224"/>
      <c r="M99" s="224"/>
      <c r="N99" s="224"/>
      <c r="O99" s="224"/>
      <c r="P99" s="185"/>
      <c r="Q99" s="401" t="s">
        <v>15828</v>
      </c>
      <c r="R99" s="182" t="str">
        <f ca="1">IF(ISERROR($V99),"",OFFSET('Smelter Look-up'!$C$4,$V99-4,0)&amp;"")</f>
        <v>Ganzhou Huaxing Tungsten Products Co., Ltd.</v>
      </c>
      <c r="S99" s="181" t="str">
        <f t="shared" ca="1" si="15"/>
        <v>CN</v>
      </c>
      <c r="T99" s="181" t="str">
        <f ca="1">IF(B99="","",IF(ISERROR(MATCH($J99,SorP!$B$1:$B$6279,0)),"",INDIRECT("'SorP'!$A$"&amp;MATCH($S99&amp;$J99,SorP!C:C,0))))</f>
        <v>CN-JX</v>
      </c>
      <c r="U99" s="201"/>
      <c r="V99" s="226">
        <f ca="1">IF(C99="",NA(),IF(OR(C99="Smelter not listed",C99="Smelter not yet identified"),MATCH($B99&amp;$D99,'Smelter Look-up'!$J:$J,0),MATCH($B99&amp;$C99,'Smelter Look-up'!$J:$J,0)))</f>
        <v>581</v>
      </c>
      <c r="X99" s="227">
        <f t="shared" ca="1" si="16"/>
        <v>0</v>
      </c>
      <c r="AB99" s="228" t="str">
        <f t="shared" ca="1" si="17"/>
        <v>TungstenGanzhou Huaxing Tungsten Products Co., Ltd.</v>
      </c>
    </row>
    <row r="100" spans="1:28" s="227" customFormat="1" ht="102">
      <c r="A100" s="182" t="s">
        <v>140</v>
      </c>
      <c r="B100" s="182" t="str">
        <f ca="1">IF(LEN(A100)=0,"",INDEX('Smelter Look-up'!$A:$A,MATCH($A100,'Smelter Look-up'!$E:$E,0)))</f>
        <v>Tungsten</v>
      </c>
      <c r="C100" s="186" t="str">
        <f ca="1">IF(LEN(A100)=0,"",INDEX('Smelter Look-up'!$C:$C,MATCH($A100,'Smelter Look-up'!$E:$E,0)))</f>
        <v>Ganzhou Jiangwu Ferrotungsten Co., Ltd.</v>
      </c>
      <c r="D100" s="230"/>
      <c r="E100" s="182" t="str">
        <f ca="1">IF(ISERROR($V100),"",OFFSET('Smelter Look-up'!$D$4,$V100-4,0)&amp;"")</f>
        <v>CHINA</v>
      </c>
      <c r="F100" s="182" t="str">
        <f ca="1">IF(ISERROR($V100),"",OFFSET('Smelter Look-up'!$E$4,$V100-4,0))</f>
        <v>CID002315</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401" t="s">
        <v>15828</v>
      </c>
      <c r="R100" s="182" t="str">
        <f ca="1">IF(ISERROR($V100),"",OFFSET('Smelter Look-up'!$C$4,$V100-4,0)&amp;"")</f>
        <v>Ganzhou Jiangwu Ferrotungsten Co., Ltd.</v>
      </c>
      <c r="S100" s="181" t="str">
        <f t="shared" ca="1" si="15"/>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582</v>
      </c>
      <c r="X100" s="227">
        <f t="shared" ca="1" si="16"/>
        <v>0</v>
      </c>
      <c r="AB100" s="228" t="str">
        <f t="shared" ca="1" si="17"/>
        <v>TungstenGanzhou Jiangwu Ferrotungsten Co., Ltd.</v>
      </c>
    </row>
    <row r="101" spans="1:28" s="227" customFormat="1" ht="76.5">
      <c r="A101" s="182" t="s">
        <v>1425</v>
      </c>
      <c r="B101" s="182" t="str">
        <f ca="1">IF(LEN(A101)=0,"",INDEX('Smelter Look-up'!$A:$A,MATCH($A101,'Smelter Look-up'!$E:$E,0)))</f>
        <v>Tungsten</v>
      </c>
      <c r="C101" s="186" t="str">
        <f ca="1">IF(LEN(A101)=0,"",INDEX('Smelter Look-up'!$C:$C,MATCH($A101,'Smelter Look-up'!$E:$E,0)))</f>
        <v>Masan High-Tech Materials</v>
      </c>
      <c r="D101" s="230"/>
      <c r="E101" s="182" t="str">
        <f ca="1">IF(ISERROR($V101),"",OFFSET('Smelter Look-up'!$D$4,$V101-4,0)&amp;"")</f>
        <v>VIET NAM</v>
      </c>
      <c r="F101" s="182" t="str">
        <f ca="1">IF(ISERROR($V101),"",OFFSET('Smelter Look-up'!$E$4,$V101-4,0))</f>
        <v>CID002543</v>
      </c>
      <c r="G101" s="182" t="str">
        <f ca="1">IF(C101=$X$4,IF(ISERROR($V101),"Enter smelter details","RMI"),IF(ISERROR($V101),"",OFFSET('Smelter Look-up'!$F$4,$V101-4,0)))</f>
        <v>RMI</v>
      </c>
      <c r="H101" s="183">
        <f ca="1">IF(ISERROR($V101),"",OFFSET('Smelter Look-up'!$G$4,$V101-4,0))</f>
        <v>0</v>
      </c>
      <c r="I101" s="184" t="str">
        <f ca="1">IF(ISERROR($V101),"",OFFSET('Smelter Look-up'!$H$4,$V101-4,0))</f>
        <v>Dai Tu</v>
      </c>
      <c r="J101" s="184" t="str">
        <f ca="1">IF(ISERROR($V101),"",OFFSET('Smelter Look-up'!$I$4,$V101-4,0))</f>
        <v>Thái Nguyên</v>
      </c>
      <c r="K101" s="224"/>
      <c r="L101" s="224"/>
      <c r="M101" s="224"/>
      <c r="N101" s="224"/>
      <c r="O101" s="224"/>
      <c r="P101" s="185"/>
      <c r="Q101" s="401" t="s">
        <v>15828</v>
      </c>
      <c r="R101" s="182" t="str">
        <f ca="1">IF(ISERROR($V101),"",OFFSET('Smelter Look-up'!$C$4,$V101-4,0)&amp;"")</f>
        <v>Masan High-Tech Materials</v>
      </c>
      <c r="S101" s="181" t="str">
        <f t="shared" ca="1" si="15"/>
        <v>VN</v>
      </c>
      <c r="T101" s="181" t="str">
        <f ca="1">IF(B101="","",IF(ISERROR(MATCH($J101,SorP!$B$1:$B$6279,0)),"",INDIRECT("'SorP'!$A$"&amp;MATCH($S101&amp;$J101,SorP!C:C,0))))</f>
        <v>VN-69</v>
      </c>
      <c r="U101" s="201"/>
      <c r="V101" s="226">
        <f ca="1">IF(C101="",NA(),IF(OR(C101="Smelter not listed",C101="Smelter not yet identified"),MATCH($B101&amp;$D101,'Smelter Look-up'!$J:$J,0),MATCH($B101&amp;$C101,'Smelter Look-up'!$J:$J,0)))</f>
        <v>616</v>
      </c>
      <c r="X101" s="227">
        <f t="shared" ca="1" si="16"/>
        <v>0</v>
      </c>
      <c r="AB101" s="228" t="str">
        <f t="shared" ca="1" si="17"/>
        <v>TungstenMasan High-Tech Materials</v>
      </c>
    </row>
    <row r="102" spans="1:28" s="227" customFormat="1" ht="89.25">
      <c r="A102" s="182" t="s">
        <v>393</v>
      </c>
      <c r="B102" s="182" t="str">
        <f ca="1">IF(LEN(A102)=0,"",INDEX('Smelter Look-up'!$A:$A,MATCH($A102,'Smelter Look-up'!$E:$E,0)))</f>
        <v>Tungsten</v>
      </c>
      <c r="C102" s="186" t="str">
        <f ca="1">IF(LEN(A102)=0,"",INDEX('Smelter Look-up'!$C:$C,MATCH($A102,'Smelter Look-up'!$E:$E,0)))</f>
        <v>Ganzhou Seadragon W &amp; Mo Co., Ltd.</v>
      </c>
      <c r="D102" s="230"/>
      <c r="E102" s="182" t="str">
        <f ca="1">IF(ISERROR($V102),"",OFFSET('Smelter Look-up'!$D$4,$V102-4,0)&amp;"")</f>
        <v>CHINA</v>
      </c>
      <c r="F102" s="182" t="str">
        <f ca="1">IF(ISERROR($V102),"",OFFSET('Smelter Look-up'!$E$4,$V102-4,0))</f>
        <v>CID002494</v>
      </c>
      <c r="G102" s="182" t="str">
        <f ca="1">IF(C102=$X$4,IF(ISERROR($V102),"Enter smelter details","RMI"),IF(ISERROR($V102),"",OFFSET('Smelter Look-up'!$F$4,$V102-4,0)))</f>
        <v>RMI</v>
      </c>
      <c r="H102" s="183">
        <f ca="1">IF(ISERROR($V102),"",OFFSET('Smelter Look-up'!$G$4,$V102-4,0))</f>
        <v>0</v>
      </c>
      <c r="I102" s="184" t="str">
        <f ca="1">IF(ISERROR($V102),"",OFFSET('Smelter Look-up'!$H$4,$V102-4,0))</f>
        <v>Ganzhou</v>
      </c>
      <c r="J102" s="184" t="str">
        <f ca="1">IF(ISERROR($V102),"",OFFSET('Smelter Look-up'!$I$4,$V102-4,0))</f>
        <v>Jiangxi Sheng</v>
      </c>
      <c r="K102" s="224"/>
      <c r="L102" s="224"/>
      <c r="M102" s="224"/>
      <c r="N102" s="224"/>
      <c r="O102" s="224"/>
      <c r="P102" s="185"/>
      <c r="Q102" s="401" t="s">
        <v>15828</v>
      </c>
      <c r="R102" s="182" t="str">
        <f ca="1">IF(ISERROR($V102),"",OFFSET('Smelter Look-up'!$C$4,$V102-4,0)&amp;"")</f>
        <v>Ganzhou Seadragon W &amp; Mo Co., Ltd.</v>
      </c>
      <c r="S102" s="181" t="str">
        <f t="shared" ca="1" si="15"/>
        <v>CN</v>
      </c>
      <c r="T102" s="181" t="str">
        <f ca="1">IF(B102="","",IF(ISERROR(MATCH($J102,SorP!$B$1:$B$6279,0)),"",INDIRECT("'SorP'!$A$"&amp;MATCH($S102&amp;$J102,SorP!C:C,0))))</f>
        <v>CN-JX</v>
      </c>
      <c r="U102" s="201"/>
      <c r="V102" s="226">
        <f ca="1">IF(C102="",NA(),IF(OR(C102="Smelter not listed",C102="Smelter not yet identified"),MATCH($B102&amp;$D102,'Smelter Look-up'!$J:$J,0),MATCH($B102&amp;$C102,'Smelter Look-up'!$J:$J,0)))</f>
        <v>583</v>
      </c>
      <c r="X102" s="227">
        <f t="shared" ca="1" si="16"/>
        <v>0</v>
      </c>
      <c r="AB102" s="228" t="str">
        <f t="shared" ca="1" si="17"/>
        <v>TungstenGanzhou Seadragon W &amp; Mo Co., Ltd.</v>
      </c>
    </row>
    <row r="103" spans="1:28" s="227" customFormat="1" ht="89.25">
      <c r="A103" s="182" t="s">
        <v>393</v>
      </c>
      <c r="B103" s="182" t="str">
        <f ca="1">IF(LEN(A103)=0,"",INDEX('Smelter Look-up'!$A:$A,MATCH($A103,'Smelter Look-up'!$E:$E,0)))</f>
        <v>Tungsten</v>
      </c>
      <c r="C103" s="186" t="str">
        <f ca="1">IF(LEN(A103)=0,"",INDEX('Smelter Look-up'!$C:$C,MATCH($A103,'Smelter Look-up'!$E:$E,0)))</f>
        <v>Ganzhou Seadragon W &amp; Mo Co., Ltd.</v>
      </c>
      <c r="D103" s="230"/>
      <c r="E103" s="182" t="str">
        <f ca="1">IF(ISERROR($V103),"",OFFSET('Smelter Look-up'!$D$4,$V103-4,0)&amp;"")</f>
        <v>CHINA</v>
      </c>
      <c r="F103" s="182" t="str">
        <f ca="1">IF(ISERROR($V103),"",OFFSET('Smelter Look-up'!$E$4,$V103-4,0))</f>
        <v>CID002494</v>
      </c>
      <c r="G103" s="182" t="str">
        <f ca="1">IF(C103=$X$4,IF(ISERROR($V103),"Enter smelter details","RMI"),IF(ISERROR($V103),"",OFFSET('Smelter Look-up'!$F$4,$V103-4,0)))</f>
        <v>RMI</v>
      </c>
      <c r="H103" s="183">
        <f ca="1">IF(ISERROR($V103),"",OFFSET('Smelter Look-up'!$G$4,$V103-4,0))</f>
        <v>0</v>
      </c>
      <c r="I103" s="184" t="str">
        <f ca="1">IF(ISERROR($V103),"",OFFSET('Smelter Look-up'!$H$4,$V103-4,0))</f>
        <v>Ganzhou</v>
      </c>
      <c r="J103" s="184" t="str">
        <f ca="1">IF(ISERROR($V103),"",OFFSET('Smelter Look-up'!$I$4,$V103-4,0))</f>
        <v>Jiangxi Sheng</v>
      </c>
      <c r="K103" s="224"/>
      <c r="L103" s="224"/>
      <c r="M103" s="224"/>
      <c r="N103" s="224"/>
      <c r="O103" s="224"/>
      <c r="P103" s="185"/>
      <c r="Q103" s="401" t="s">
        <v>15829</v>
      </c>
      <c r="R103" s="182" t="str">
        <f ca="1">IF(ISERROR($V103),"",OFFSET('Smelter Look-up'!$C$4,$V103-4,0)&amp;"")</f>
        <v>Ganzhou Seadragon W &amp; Mo Co., Ltd.</v>
      </c>
      <c r="S103" s="181" t="str">
        <f t="shared" ca="1" si="15"/>
        <v>CN</v>
      </c>
      <c r="T103" s="181" t="str">
        <f ca="1">IF(B103="","",IF(ISERROR(MATCH($J103,SorP!$B$1:$B$6279,0)),"",INDIRECT("'SorP'!$A$"&amp;MATCH($S103&amp;$J103,SorP!C:C,0))))</f>
        <v>CN-JX</v>
      </c>
      <c r="U103" s="201"/>
      <c r="V103" s="226">
        <f ca="1">IF(C103="",NA(),IF(OR(C103="Smelter not listed",C103="Smelter not yet identified"),MATCH($B103&amp;$D103,'Smelter Look-up'!$J:$J,0),MATCH($B103&amp;$C103,'Smelter Look-up'!$J:$J,0)))</f>
        <v>583</v>
      </c>
      <c r="X103" s="227">
        <f t="shared" ca="1" si="16"/>
        <v>0</v>
      </c>
      <c r="AB103" s="228" t="str">
        <f t="shared" ca="1" si="17"/>
        <v>TungstenGanzhou Seadragon W &amp; Mo Co., Ltd.</v>
      </c>
    </row>
    <row r="104" spans="1:28" s="227" customFormat="1" ht="102">
      <c r="A104" s="182" t="s">
        <v>140</v>
      </c>
      <c r="B104" s="182" t="str">
        <f ca="1">IF(LEN(A104)=0,"",INDEX('Smelter Look-up'!$A:$A,MATCH($A104,'Smelter Look-up'!$E:$E,0)))</f>
        <v>Tungsten</v>
      </c>
      <c r="C104" s="186" t="str">
        <f ca="1">IF(LEN(A104)=0,"",INDEX('Smelter Look-up'!$C:$C,MATCH($A104,'Smelter Look-up'!$E:$E,0)))</f>
        <v>Ganzhou Jiangwu Ferrotungsten Co., Ltd.</v>
      </c>
      <c r="D104" s="230"/>
      <c r="E104" s="182" t="str">
        <f ca="1">IF(ISERROR($V104),"",OFFSET('Smelter Look-up'!$D$4,$V104-4,0)&amp;"")</f>
        <v>CHINA</v>
      </c>
      <c r="F104" s="182" t="str">
        <f ca="1">IF(ISERROR($V104),"",OFFSET('Smelter Look-up'!$E$4,$V104-4,0))</f>
        <v>CID002315</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401" t="s">
        <v>15830</v>
      </c>
      <c r="R104" s="182" t="str">
        <f ca="1">IF(ISERROR($V104),"",OFFSET('Smelter Look-up'!$C$4,$V104-4,0)&amp;"")</f>
        <v>Ganzhou Jiangwu Ferrotungsten Co., Ltd.</v>
      </c>
      <c r="S104" s="181" t="str">
        <f t="shared" ca="1" si="15"/>
        <v>CN</v>
      </c>
      <c r="T104" s="181" t="str">
        <f ca="1">IF(B104="","",IF(ISERROR(MATCH($J104,SorP!$B$1:$B$6279,0)),"",INDIRECT("'SorP'!$A$"&amp;MATCH($S104&amp;$J104,SorP!C:C,0))))</f>
        <v>CN-JX</v>
      </c>
      <c r="U104" s="201"/>
      <c r="V104" s="226">
        <f ca="1">IF(C104="",NA(),IF(OR(C104="Smelter not listed",C104="Smelter not yet identified"),MATCH($B104&amp;$D104,'Smelter Look-up'!$J:$J,0),MATCH($B104&amp;$C104,'Smelter Look-up'!$J:$J,0)))</f>
        <v>582</v>
      </c>
      <c r="X104" s="227">
        <f t="shared" ca="1" si="16"/>
        <v>0</v>
      </c>
      <c r="AB104" s="228" t="str">
        <f t="shared" ca="1" si="17"/>
        <v>TungstenGanzhou Jiangwu Ferrotungsten Co., Ltd.</v>
      </c>
    </row>
    <row r="105" spans="1:28" s="227" customFormat="1" ht="89.25">
      <c r="A105" s="182" t="s">
        <v>393</v>
      </c>
      <c r="B105" s="182" t="str">
        <f ca="1">IF(LEN(A105)=0,"",INDEX('Smelter Look-up'!$A:$A,MATCH($A105,'Smelter Look-up'!$E:$E,0)))</f>
        <v>Tungsten</v>
      </c>
      <c r="C105" s="186" t="str">
        <f ca="1">IF(LEN(A105)=0,"",INDEX('Smelter Look-up'!$C:$C,MATCH($A105,'Smelter Look-up'!$E:$E,0)))</f>
        <v>Ganzhou Seadragon W &amp; Mo Co., Ltd.</v>
      </c>
      <c r="D105" s="230"/>
      <c r="E105" s="182" t="str">
        <f ca="1">IF(ISERROR($V105),"",OFFSET('Smelter Look-up'!$D$4,$V105-4,0)&amp;"")</f>
        <v>CHINA</v>
      </c>
      <c r="F105" s="182" t="str">
        <f ca="1">IF(ISERROR($V105),"",OFFSET('Smelter Look-up'!$E$4,$V105-4,0))</f>
        <v>CID002494</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401" t="s">
        <v>15830</v>
      </c>
      <c r="R105" s="182" t="str">
        <f ca="1">IF(ISERROR($V105),"",OFFSET('Smelter Look-up'!$C$4,$V105-4,0)&amp;"")</f>
        <v>Ganzhou Seadragon W &amp; Mo Co., Ltd.</v>
      </c>
      <c r="S105" s="181" t="str">
        <f t="shared" ca="1" si="15"/>
        <v>CN</v>
      </c>
      <c r="T105" s="181" t="str">
        <f ca="1">IF(B105="","",IF(ISERROR(MATCH($J105,SorP!$B$1:$B$6279,0)),"",INDIRECT("'SorP'!$A$"&amp;MATCH($S105&amp;$J105,SorP!C:C,0))))</f>
        <v>CN-JX</v>
      </c>
      <c r="U105" s="201"/>
      <c r="V105" s="226">
        <f ca="1">IF(C105="",NA(),IF(OR(C105="Smelter not listed",C105="Smelter not yet identified"),MATCH($B105&amp;$D105,'Smelter Look-up'!$J:$J,0),MATCH($B105&amp;$C105,'Smelter Look-up'!$J:$J,0)))</f>
        <v>583</v>
      </c>
      <c r="X105" s="227">
        <f t="shared" ca="1" si="16"/>
        <v>0</v>
      </c>
      <c r="AB105" s="228" t="str">
        <f t="shared" ca="1" si="17"/>
        <v>TungstenGanzhou Seadragon W &amp; Mo Co., Ltd.</v>
      </c>
    </row>
    <row r="106" spans="1:28" s="227" customFormat="1" ht="38.25">
      <c r="A106" s="182" t="s">
        <v>2271</v>
      </c>
      <c r="B106" s="182" t="str">
        <f ca="1">IF(LEN(A106)=0,"",INDEX('Smelter Look-up'!$A:$A,MATCH($A106,'Smelter Look-up'!$E:$E,0)))</f>
        <v>Tungsten</v>
      </c>
      <c r="C106" s="186" t="str">
        <f ca="1">IF(LEN(A106)=0,"",INDEX('Smelter Look-up'!$C:$C,MATCH($A106,'Smelter Look-up'!$E:$E,0)))</f>
        <v>Moliren Ltd.</v>
      </c>
      <c r="D106" s="230"/>
      <c r="E106" s="182" t="str">
        <f ca="1">IF(ISERROR($V106),"",OFFSET('Smelter Look-up'!$D$4,$V106-4,0)&amp;"")</f>
        <v>RUSSIAN FEDERATION</v>
      </c>
      <c r="F106" s="182" t="str">
        <f ca="1">IF(ISERROR($V106),"",OFFSET('Smelter Look-up'!$E$4,$V106-4,0))</f>
        <v>CID002845</v>
      </c>
      <c r="G106" s="182" t="str">
        <f ca="1">IF(C106=$X$4,IF(ISERROR($V106),"Enter smelter details","RMI"),IF(ISERROR($V106),"",OFFSET('Smelter Look-up'!$F$4,$V106-4,0)))</f>
        <v>RMI</v>
      </c>
      <c r="H106" s="183">
        <f ca="1">IF(ISERROR($V106),"",OFFSET('Smelter Look-up'!$G$4,$V106-4,0))</f>
        <v>0</v>
      </c>
      <c r="I106" s="184" t="str">
        <f ca="1">IF(ISERROR($V106),"",OFFSET('Smelter Look-up'!$H$4,$V106-4,0))</f>
        <v>Roshal</v>
      </c>
      <c r="J106" s="184" t="str">
        <f ca="1">IF(ISERROR($V106),"",OFFSET('Smelter Look-up'!$I$4,$V106-4,0))</f>
        <v>Moskovskaja oblast'</v>
      </c>
      <c r="K106" s="224"/>
      <c r="L106" s="224"/>
      <c r="M106" s="224"/>
      <c r="N106" s="224"/>
      <c r="O106" s="224"/>
      <c r="P106" s="185"/>
      <c r="Q106" s="401" t="s">
        <v>15830</v>
      </c>
      <c r="R106" s="182" t="str">
        <f ca="1">IF(ISERROR($V106),"",OFFSET('Smelter Look-up'!$C$4,$V106-4,0)&amp;"")</f>
        <v>Moliren Ltd.</v>
      </c>
      <c r="S106" s="181" t="str">
        <f t="shared" ca="1" si="15"/>
        <v>RU</v>
      </c>
      <c r="T106" s="181" t="str">
        <f ca="1">IF(B106="","",IF(ISERROR(MATCH($J106,SorP!$B$1:$B$6279,0)),"",INDIRECT("'SorP'!$A$"&amp;MATCH($S106&amp;$J106,SorP!C:C,0))))</f>
        <v>RU-MOS</v>
      </c>
      <c r="U106" s="201"/>
      <c r="V106" s="226">
        <f ca="1">IF(C106="",NA(),IF(OR(C106="Smelter not listed",C106="Smelter not yet identified"),MATCH($B106&amp;$D106,'Smelter Look-up'!$J:$J,0),MATCH($B106&amp;$C106,'Smelter Look-up'!$J:$J,0)))</f>
        <v>618</v>
      </c>
      <c r="X106" s="227">
        <f t="shared" ca="1" si="16"/>
        <v>0</v>
      </c>
      <c r="AB106" s="228" t="str">
        <f t="shared" ca="1" si="17"/>
        <v>TungstenMoliren Ltd.</v>
      </c>
    </row>
    <row r="107" spans="1:28" s="227" customFormat="1" ht="102">
      <c r="A107" s="182" t="s">
        <v>13870</v>
      </c>
      <c r="B107" s="182" t="str">
        <f ca="1">IF(LEN(A107)=0,"",INDEX('Smelter Look-up'!$A:$A,MATCH($A107,'Smelter Look-up'!$E:$E,0)))</f>
        <v>Tungsten</v>
      </c>
      <c r="C107" s="186" t="str">
        <f ca="1">IF(LEN(A107)=0,"",INDEX('Smelter Look-up'!$C:$C,MATCH($A107,'Smelter Look-up'!$E:$E,0)))</f>
        <v>Asia Tungsten Products Vietnam Ltd.</v>
      </c>
      <c r="D107" s="230"/>
      <c r="E107" s="182" t="str">
        <f ca="1">IF(ISERROR($V107),"",OFFSET('Smelter Look-up'!$D$4,$V107-4,0)&amp;"")</f>
        <v>VIET NAM</v>
      </c>
      <c r="F107" s="182" t="str">
        <f ca="1">IF(ISERROR($V107),"",OFFSET('Smelter Look-up'!$E$4,$V107-4,0))</f>
        <v>CID002502</v>
      </c>
      <c r="G107" s="182" t="str">
        <f ca="1">IF(C107=$X$4,IF(ISERROR($V107),"Enter smelter details","RMI"),IF(ISERROR($V107),"",OFFSET('Smelter Look-up'!$F$4,$V107-4,0)))</f>
        <v>RMI</v>
      </c>
      <c r="H107" s="183">
        <f ca="1">IF(ISERROR($V107),"",OFFSET('Smelter Look-up'!$G$4,$V107-4,0))</f>
        <v>0</v>
      </c>
      <c r="I107" s="184" t="str">
        <f ca="1">IF(ISERROR($V107),"",OFFSET('Smelter Look-up'!$H$4,$V107-4,0))</f>
        <v>Vinh Bao District</v>
      </c>
      <c r="J107" s="184" t="str">
        <f ca="1">IF(ISERROR($V107),"",OFFSET('Smelter Look-up'!$I$4,$V107-4,0))</f>
        <v>Hai Phong</v>
      </c>
      <c r="K107" s="224"/>
      <c r="L107" s="224"/>
      <c r="M107" s="224"/>
      <c r="N107" s="224"/>
      <c r="O107" s="224"/>
      <c r="P107" s="185"/>
      <c r="Q107" s="401" t="s">
        <v>15830</v>
      </c>
      <c r="R107" s="182" t="str">
        <f ca="1">IF(ISERROR($V107),"",OFFSET('Smelter Look-up'!$C$4,$V107-4,0)&amp;"")</f>
        <v>Asia Tungsten Products Vietnam Ltd.</v>
      </c>
      <c r="S107" s="181" t="str">
        <f t="shared" ca="1" si="15"/>
        <v>VN</v>
      </c>
      <c r="T107" s="181" t="str">
        <f ca="1">IF(B107="","",IF(ISERROR(MATCH($J107,SorP!$B$1:$B$6279,0)),"",INDIRECT("'SorP'!$A$"&amp;MATCH($S107&amp;$J107,SorP!C:C,0))))</f>
        <v>VN-HP</v>
      </c>
      <c r="U107" s="201"/>
      <c r="V107" s="226">
        <f ca="1">IF(C107="",NA(),IF(OR(C107="Smelter not listed",C107="Smelter not yet identified"),MATCH($B107&amp;$D107,'Smelter Look-up'!$J:$J,0),MATCH($B107&amp;$C107,'Smelter Look-up'!$J:$J,0)))</f>
        <v>565</v>
      </c>
      <c r="X107" s="227">
        <f t="shared" ca="1" si="16"/>
        <v>0</v>
      </c>
      <c r="AB107" s="228" t="str">
        <f t="shared" ca="1" si="17"/>
        <v>TungstenAsia Tungsten Products Vietnam Ltd.</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401"/>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401"/>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401"/>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401"/>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401"/>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401"/>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401"/>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401"/>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401"/>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401"/>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401"/>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401"/>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8">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9">IF(AND(C128="Smelter not listed",OR(LEN(D128)=0,LEN(E128)=0)),1,0)</f>
        <v>0</v>
      </c>
      <c r="AB128" s="228" t="str">
        <f t="shared" ref="AB128" si="20">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1">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22">IF(AND(C129="Smelter not listed",OR(LEN(D129)=0,LEN(E129)=0)),1,0)</f>
        <v>0</v>
      </c>
      <c r="AB129" s="228" t="str">
        <f t="shared" ref="AB129:AB160" si="23">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4">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5">IF(AND(C161="Smelter not listed",OR(LEN(D161)=0,LEN(E161)=0)),1,0)</f>
        <v>0</v>
      </c>
      <c r="AB161" s="228" t="str">
        <f t="shared" ref="AB161:AB191" si="26">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5" t="str">
        <f>IF(LEN(A2499)=0,"",INDEX('Smelter Look-up'!$A:$A,MATCH($A2499,'Smelter Look-up'!$E:$E,0)))</f>
        <v/>
      </c>
      <c r="C2499" s="186" t="str">
        <f>IF(LEN(A2499)=0,"",INDEX('Smelter Look-up'!$C:$C,MATCH($A2499,'Smelter Look-up'!$E:$E,0)))</f>
        <v/>
      </c>
      <c r="D2499" s="288"/>
      <c r="E2499" s="285" t="str">
        <f ca="1">IF(ISERROR($V2499),"",OFFSET('Smelter Look-up'!$D$4,$V2499-4,0)&amp;"")</f>
        <v/>
      </c>
      <c r="F2499" s="285" t="str">
        <f ca="1">IF(ISERROR($V2499),"",OFFSET('Smelter Look-up'!$E$4,$V2499-4,0))</f>
        <v/>
      </c>
      <c r="G2499" s="285" t="str">
        <f ca="1">IF(C2499=$X$4,IF(ISERROR($V2499),"Enter smelter details","RMI"),IF(ISERROR($V2499),"",OFFSET('Smelter Look-up'!$F$4,$V2499-4,0)))</f>
        <v/>
      </c>
      <c r="H2499" s="289" t="str">
        <f ca="1">IF(ISERROR($V2499),"",OFFSET('Smelter Look-up'!$G$4,$V2499-4,0))</f>
        <v/>
      </c>
      <c r="I2499" s="290" t="str">
        <f ca="1">IF(ISERROR($V2499),"",OFFSET('Smelter Look-up'!$H$4,$V2499-4,0))</f>
        <v/>
      </c>
      <c r="J2499" s="291" t="str">
        <f ca="1">IF(ISERROR($V2499),"",OFFSET('Smelter Look-up'!$I$4,$V2499-4,0))</f>
        <v/>
      </c>
      <c r="K2499" s="224"/>
      <c r="L2499" s="224"/>
      <c r="M2499" s="224"/>
      <c r="N2499" s="224"/>
      <c r="O2499" s="224"/>
      <c r="P2499" s="287"/>
      <c r="Q2499" s="284"/>
      <c r="R2499" s="286" t="str">
        <f ca="1">IF(ISERROR($V2499),"",OFFSET('Smelter Look-up'!$C$4,$V2499-4,0)&amp;"")</f>
        <v/>
      </c>
      <c r="S2499" s="283"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74C15FF-50C5-4DB4-80BC-3C676C3C75AC}"/>
    </customSheetView>
  </customSheetViews>
  <mergeCells count="3">
    <mergeCell ref="J2:O2"/>
    <mergeCell ref="B3:E3"/>
    <mergeCell ref="G3:I3"/>
  </mergeCells>
  <conditionalFormatting sqref="B5:B2499">
    <cfRule type="expression" dxfId="22" priority="7" stopIfTrue="1">
      <formula>IF(B5="",TRUE)</formula>
    </cfRule>
    <cfRule type="expression" dxfId="21" priority="10" stopIfTrue="1">
      <formula>IF(AND(COUNTIF(MetalSmelter,B5&amp;C5)=0,LEN(C5)&gt;0),TRUE,FALSE)</formula>
    </cfRule>
  </conditionalFormatting>
  <conditionalFormatting sqref="C5:C2499">
    <cfRule type="expression" dxfId="20" priority="5" stopIfTrue="1">
      <formula>IF(AND(B5&lt;&gt;"",C5=""),TRUE)</formula>
    </cfRule>
  </conditionalFormatting>
  <conditionalFormatting sqref="D5:D2499">
    <cfRule type="expression" dxfId="19" priority="14" stopIfTrue="1">
      <formula>IF(AND(LEN($C5)&gt;0,AND($C5&lt;&gt;"Smelter Not Listed",ISBLANK($D5))),1,0)</formula>
    </cfRule>
    <cfRule type="expression" dxfId="18" priority="21" stopIfTrue="1">
      <formula>IF(AND(D5="",$C5=$X$4),TRUE)</formula>
    </cfRule>
    <cfRule type="expression" dxfId="17" priority="22" stopIfTrue="1">
      <formula>IF(FIND("!",D5),TRUE)</formula>
    </cfRule>
  </conditionalFormatting>
  <conditionalFormatting sqref="E5:E2499 R5:R2499">
    <cfRule type="expression" dxfId="16" priority="8" stopIfTrue="1">
      <formula>IF(AND(E5="",$C5=$X$4),TRUE)</formula>
    </cfRule>
    <cfRule type="expression" dxfId="15" priority="9" stopIfTrue="1">
      <formula>IF(FIND("!",E5),TRUE)</formula>
    </cfRule>
  </conditionalFormatting>
  <conditionalFormatting sqref="A5:A18 F5:F2499 A20:A107">
    <cfRule type="expression" dxfId="14" priority="6" stopIfTrue="1">
      <formula>IF(AND(LEN($A5)&gt;0,$A5&lt;&gt;$F5),TRUE,FALSE)</formula>
    </cfRule>
  </conditionalFormatting>
  <conditionalFormatting sqref="G5:G2499">
    <cfRule type="expression" dxfId="13" priority="23" stopIfTrue="1">
      <formula>IF(FIND("Enter smelter details",G5),TRUE)</formula>
    </cfRule>
  </conditionalFormatting>
  <conditionalFormatting sqref="A19">
    <cfRule type="expression" dxfId="12" priority="1" stopIfTrue="1">
      <formula>IF(AND(LEN($A19)&gt;0,$A19&lt;&gt;$F19),TRUE,FALSE)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Ludwig KROHNE GmbH &amp; Co.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KROHNE measuring instruments (flow, level, pressure, temperature, analytics)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Ronjat Christophe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c.ronjat@krohne.com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+33475054461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Ronjat Christophe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c.ronjat@krohne.com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https://krohne.com/en/company/group/quality-health-and-safety-and-environment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1" t="str">
        <f ca="1">OFFSET(L!$C$1,MATCH("General"&amp;"Cpy",L!$A:$A,0)-1,SL,,)</f>
        <v>© 2023 Responsible Minerals Initiative. All rights reserved.</v>
      </c>
      <c r="C2006" s="391"/>
      <c r="D2006" s="391"/>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Ronjat, Christophe</cp:lastModifiedBy>
  <cp:lastPrinted>2015-04-21T20:47:43Z</cp:lastPrinted>
  <dcterms:created xsi:type="dcterms:W3CDTF">2010-06-21T21:00:23Z</dcterms:created>
  <dcterms:modified xsi:type="dcterms:W3CDTF">2023-06-06T08:50:27Z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